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480" windowHeight="11640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45621"/>
</workbook>
</file>

<file path=xl/calcChain.xml><?xml version="1.0" encoding="utf-8"?>
<calcChain xmlns="http://schemas.openxmlformats.org/spreadsheetml/2006/main">
  <c r="C18" i="12" l="1"/>
  <c r="C17" i="12"/>
  <c r="C12" i="12"/>
  <c r="C11" i="12"/>
  <c r="B10" i="12"/>
  <c r="B12" i="12" s="1"/>
  <c r="B18" i="12" s="1"/>
  <c r="C8" i="12"/>
  <c r="B8" i="12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6" i="3"/>
  <c r="E7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C6" i="3"/>
  <c r="C7" i="3" s="1"/>
  <c r="G5" i="3"/>
  <c r="G4" i="3"/>
  <c r="B15" i="5" l="1"/>
  <c r="C8" i="3"/>
  <c r="G7" i="3"/>
  <c r="F16" i="3"/>
  <c r="E8" i="3"/>
  <c r="E9" i="3" s="1"/>
  <c r="E10" i="3" s="1"/>
  <c r="E11" i="3" s="1"/>
  <c r="E12" i="3" s="1"/>
  <c r="E13" i="3" s="1"/>
  <c r="E14" i="3" s="1"/>
  <c r="E15" i="3" s="1"/>
  <c r="E16" i="3" s="1"/>
  <c r="G6" i="3"/>
  <c r="C9" i="3" l="1"/>
  <c r="G8" i="3"/>
  <c r="C10" i="3" l="1"/>
  <c r="G9" i="3"/>
  <c r="G10" i="3" l="1"/>
  <c r="C11" i="3"/>
  <c r="G11" i="3" l="1"/>
  <c r="C12" i="3"/>
  <c r="C13" i="3" l="1"/>
  <c r="G12" i="3"/>
  <c r="G13" i="3" l="1"/>
  <c r="C14" i="3"/>
  <c r="C15" i="3" l="1"/>
  <c r="G14" i="3"/>
  <c r="C16" i="3" l="1"/>
  <c r="G15" i="3"/>
  <c r="K7" i="3"/>
  <c r="O7" i="3"/>
  <c r="P7" i="3"/>
  <c r="M7" i="3"/>
  <c r="N7" i="3"/>
  <c r="L7" i="3"/>
  <c r="G16" i="3" l="1"/>
  <c r="Q7" i="3"/>
  <c r="R7" i="3"/>
  <c r="J7" i="3"/>
  <c r="N6" i="3" l="1"/>
  <c r="R6" i="3"/>
  <c r="P6" i="3"/>
  <c r="L6" i="3"/>
  <c r="K6" i="3"/>
  <c r="J6" i="3"/>
  <c r="O6" i="3"/>
  <c r="Q6" i="3"/>
  <c r="M6" i="3"/>
</calcChain>
</file>

<file path=xl/comments1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inneholder beregningene til oppgave 2N.2.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0"/>
            <color indexed="81"/>
            <rFont val="Times New Roman"/>
            <family val="1"/>
          </rPr>
          <t>Med dette regnearken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<sst xmlns="http://schemas.openxmlformats.org/spreadsheetml/2006/main" count="143" uniqueCount="73">
  <si>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</si>
  <si>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</si>
  <si>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</si>
  <si>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</si>
  <si>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</si>
  <si>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</si>
  <si>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</si>
  <si>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</si>
  <si>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</si>
  <si>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</si>
  <si>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</si>
  <si>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</si>
  <si>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</si>
  <si>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</si>
  <si>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</si>
  <si>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</si>
  <si>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</si>
  <si>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</si>
  <si>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</si>
  <si>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</si>
  <si>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</si>
  <si>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</si>
  <si>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Verdi ved planperiodens slutt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</si>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</sst>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164" fontId="10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/>
    <cellStyle name="Comma 3" xfId="5"/>
    <cellStyle name="Komma" xfId="1" builtinId="3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'N5.7'!$J$5:$R$5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'N5.7'!$J$6:$R$6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'N5.7'!$J$7:$R$7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10144"/>
        <c:axId val="227512320"/>
      </c:lineChart>
      <c:catAx>
        <c:axId val="22751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7512320"/>
        <c:crosses val="autoZero"/>
        <c:auto val="1"/>
        <c:lblAlgn val="ctr"/>
        <c:lblOffset val="100"/>
        <c:noMultiLvlLbl val="0"/>
      </c:catAx>
      <c:valAx>
        <c:axId val="227512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27510144"/>
        <c:crossesAt val="1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/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/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/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/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/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/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/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/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/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/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/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/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/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/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/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/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/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/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/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/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/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/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/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/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/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10</xdr:row>
      <xdr:rowOff>142875</xdr:rowOff>
    </xdr:from>
    <xdr:to>
      <xdr:col>17</xdr:col>
      <xdr:colOff>28575</xdr:colOff>
      <xdr:row>25</xdr:row>
      <xdr:rowOff>9525</xdr:rowOff>
    </xdr:to>
    <xdr:graphicFrame macro="">
      <xdr:nvGraphicFramePr>
        <xdr:cNvPr id="133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tabSelected="1" zoomScale="140" zoomScaleNormal="140" workbookViewId="0"/>
  </sheetViews>
  <sheetFormatPr baseColWidth="10" defaultColWidth="9.14062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4"/>
      <c r="C1" s="4"/>
    </row>
    <row r="2" spans="1:13" x14ac:dyDescent="0.25">
      <c r="A2" s="4" t="s">
        <v>15</v>
      </c>
      <c r="B2" s="5">
        <v>-4000</v>
      </c>
      <c r="C2" s="4" t="s">
        <v>16</v>
      </c>
      <c r="E2">
        <v>0</v>
      </c>
      <c r="K2">
        <v>20</v>
      </c>
    </row>
    <row r="3" spans="1:13" x14ac:dyDescent="0.25">
      <c r="A3" s="4" t="s">
        <v>17</v>
      </c>
      <c r="B3" s="5">
        <v>-400</v>
      </c>
      <c r="C3" s="4" t="str">
        <f>C2</f>
        <v>mill kroner</v>
      </c>
      <c r="M3" t="s">
        <v>48</v>
      </c>
    </row>
    <row r="4" spans="1:13" x14ac:dyDescent="0.25">
      <c r="A4" s="4" t="s">
        <v>18</v>
      </c>
      <c r="B4" s="5">
        <v>20</v>
      </c>
      <c r="C4" s="3" t="s">
        <v>19</v>
      </c>
      <c r="E4" s="9">
        <v>-4000</v>
      </c>
      <c r="K4" s="9">
        <v>2400</v>
      </c>
    </row>
    <row r="5" spans="1:13" x14ac:dyDescent="0.25">
      <c r="A5" s="4" t="s">
        <v>40</v>
      </c>
      <c r="B5" s="6">
        <v>4</v>
      </c>
      <c r="C5" s="3" t="s">
        <v>20</v>
      </c>
      <c r="F5">
        <v>-400</v>
      </c>
      <c r="G5">
        <v>-400</v>
      </c>
      <c r="H5" s="1" t="s">
        <v>50</v>
      </c>
      <c r="I5" s="1"/>
      <c r="J5">
        <v>-400</v>
      </c>
      <c r="K5">
        <v>-400</v>
      </c>
    </row>
    <row r="6" spans="1:13" x14ac:dyDescent="0.25">
      <c r="A6" s="4" t="s">
        <v>21</v>
      </c>
      <c r="B6" s="5">
        <v>50</v>
      </c>
      <c r="C6" s="4" t="str">
        <f>C4</f>
        <v>År</v>
      </c>
    </row>
    <row r="7" spans="1:13" x14ac:dyDescent="0.25">
      <c r="A7" s="4" t="s">
        <v>22</v>
      </c>
      <c r="B7" s="7">
        <f>-B2*(1-(B4/B6))</f>
        <v>2400</v>
      </c>
      <c r="C7" s="4" t="str">
        <f>C2</f>
        <v>mill kroner</v>
      </c>
      <c r="E7" s="34">
        <v>1095</v>
      </c>
    </row>
    <row r="8" spans="1:13" x14ac:dyDescent="0.25">
      <c r="A8" s="4" t="s">
        <v>52</v>
      </c>
      <c r="B8" s="8">
        <f>PV(B5/100,B4,0,-B7)</f>
        <v>1095.328670883101</v>
      </c>
      <c r="C8" s="4" t="str">
        <f>C2</f>
        <v>mill kroner</v>
      </c>
      <c r="E8" s="9">
        <f>E4+E7</f>
        <v>-2905</v>
      </c>
    </row>
    <row r="9" spans="1:13" x14ac:dyDescent="0.25">
      <c r="A9" s="4" t="s">
        <v>53</v>
      </c>
      <c r="B9" s="9">
        <f>B2+B8</f>
        <v>-2904.671329116899</v>
      </c>
      <c r="C9" t="str">
        <f>C2</f>
        <v>mill kroner</v>
      </c>
    </row>
    <row r="10" spans="1:13" x14ac:dyDescent="0.25">
      <c r="A10" s="4" t="s">
        <v>54</v>
      </c>
      <c r="B10" s="8">
        <f>-PV(B5/100,B4,B3)</f>
        <v>-5436.1305379870792</v>
      </c>
      <c r="C10" s="4" t="str">
        <f>C3</f>
        <v>mill kroner</v>
      </c>
    </row>
    <row r="11" spans="1:13" x14ac:dyDescent="0.25">
      <c r="A11" s="4" t="s">
        <v>55</v>
      </c>
      <c r="B11" s="7">
        <f>B9+B10</f>
        <v>-8340.801867103979</v>
      </c>
      <c r="C11" s="4" t="str">
        <f>C2</f>
        <v>mill kroner</v>
      </c>
      <c r="E11" s="34">
        <v>-5436</v>
      </c>
    </row>
    <row r="12" spans="1:13" x14ac:dyDescent="0.25">
      <c r="A12" s="4" t="s">
        <v>49</v>
      </c>
      <c r="B12" s="9">
        <f>-PMT(B5/100,B4,B11)</f>
        <v>-613.73080052580667</v>
      </c>
      <c r="C12" s="4" t="str">
        <f>C2</f>
        <v>mill kroner</v>
      </c>
      <c r="E12" s="9">
        <f>E8+E11</f>
        <v>-8341</v>
      </c>
    </row>
    <row r="13" spans="1:13" x14ac:dyDescent="0.25">
      <c r="A13" s="4" t="s">
        <v>23</v>
      </c>
      <c r="B13" s="7">
        <f>-PMT(B5/100,B4,B11)</f>
        <v>-613.73080052580667</v>
      </c>
      <c r="C13" s="4" t="str">
        <f>C10</f>
        <v>mill kroner</v>
      </c>
      <c r="F13">
        <v>-614</v>
      </c>
    </row>
    <row r="14" spans="1:13" x14ac:dyDescent="0.25">
      <c r="A14" s="7" t="s">
        <v>24</v>
      </c>
      <c r="B14" s="5">
        <v>230</v>
      </c>
      <c r="C14" s="4" t="s">
        <v>25</v>
      </c>
      <c r="G14">
        <v>-614</v>
      </c>
    </row>
    <row r="15" spans="1:13" x14ac:dyDescent="0.25">
      <c r="A15" s="4" t="s">
        <v>51</v>
      </c>
      <c r="B15" s="7">
        <f>B13*1000/B14</f>
        <v>-2668.3947848948119</v>
      </c>
      <c r="C15" s="4" t="s">
        <v>26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10"/>
  <sheetViews>
    <sheetView workbookViewId="0"/>
  </sheetViews>
  <sheetFormatPr baseColWidth="10" defaultColWidth="9.14062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6">
        <v>0</v>
      </c>
      <c r="G2" s="36">
        <v>1</v>
      </c>
      <c r="H2" s="36">
        <v>2</v>
      </c>
      <c r="I2" s="36" t="s">
        <v>50</v>
      </c>
      <c r="J2" s="36" t="s">
        <v>50</v>
      </c>
      <c r="K2" s="36" t="s">
        <v>50</v>
      </c>
      <c r="L2" s="36">
        <v>119</v>
      </c>
    </row>
    <row r="3" spans="4:13" x14ac:dyDescent="0.25">
      <c r="M3" s="4" t="s">
        <v>56</v>
      </c>
    </row>
    <row r="4" spans="4:13" x14ac:dyDescent="0.25">
      <c r="D4" s="35" t="s">
        <v>57</v>
      </c>
      <c r="F4" s="9">
        <v>500000</v>
      </c>
      <c r="G4">
        <v>0</v>
      </c>
      <c r="H4">
        <v>0</v>
      </c>
      <c r="I4" s="40" t="s">
        <v>50</v>
      </c>
      <c r="J4" s="2" t="s">
        <v>50</v>
      </c>
      <c r="K4" s="2" t="s">
        <v>50</v>
      </c>
      <c r="L4">
        <v>0</v>
      </c>
    </row>
    <row r="8" spans="4:13" x14ac:dyDescent="0.25">
      <c r="D8" s="37" t="s">
        <v>58</v>
      </c>
      <c r="E8" s="38"/>
      <c r="F8" s="34">
        <v>10000</v>
      </c>
      <c r="G8" s="34">
        <v>10000</v>
      </c>
      <c r="H8" s="34">
        <v>10000</v>
      </c>
      <c r="I8" s="40" t="s">
        <v>50</v>
      </c>
      <c r="J8" s="2" t="s">
        <v>50</v>
      </c>
      <c r="K8" s="2" t="s">
        <v>50</v>
      </c>
      <c r="L8" s="34">
        <v>10000</v>
      </c>
    </row>
    <row r="9" spans="4:13" x14ac:dyDescent="0.25">
      <c r="D9" s="39" t="s">
        <v>59</v>
      </c>
      <c r="I9" s="1"/>
      <c r="J9" s="1"/>
      <c r="K9" s="1"/>
    </row>
    <row r="10" spans="4:13" x14ac:dyDescent="0.25">
      <c r="D10" s="66" t="s">
        <v>60</v>
      </c>
      <c r="E10" s="66"/>
      <c r="F10" s="9">
        <v>490000</v>
      </c>
      <c r="G10" s="9">
        <v>-10000</v>
      </c>
      <c r="H10" s="9">
        <v>-10000</v>
      </c>
      <c r="I10" s="1" t="s">
        <v>50</v>
      </c>
      <c r="J10" s="1" t="s">
        <v>50</v>
      </c>
      <c r="K10" s="1" t="s">
        <v>50</v>
      </c>
      <c r="L10" s="9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14000</v>
      </c>
      <c r="D6" s="43" t="s">
        <v>34</v>
      </c>
      <c r="E6" s="44">
        <f>-A6*C6/1000000</f>
        <v>-5.1100000000000003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8.1900000000000013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-14.61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3.9447000000000001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71</v>
      </c>
      <c r="B14" s="25"/>
      <c r="C14" s="25"/>
      <c r="D14" s="25"/>
      <c r="E14" s="24">
        <f>E10+E11+E12+E13</f>
        <v>3.5043338968904454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zoomScale="140" zoomScaleNormal="140" workbookViewId="0"/>
  </sheetViews>
  <sheetFormatPr baseColWidth="10" defaultColWidth="9.140625" defaultRowHeight="12.75" x14ac:dyDescent="0.2"/>
  <cols>
    <col min="1" max="5" width="11.42578125" style="17" customWidth="1"/>
    <col min="6" max="6" width="6.140625" style="17" customWidth="1"/>
    <col min="7" max="7" width="9.28515625" style="17" customWidth="1"/>
    <col min="8" max="261" width="11.42578125" style="17" customWidth="1"/>
    <col min="262" max="263" width="6.140625" style="17" customWidth="1"/>
    <col min="264" max="517" width="11.42578125" style="17" customWidth="1"/>
    <col min="518" max="519" width="6.140625" style="17" customWidth="1"/>
    <col min="520" max="773" width="11.42578125" style="17" customWidth="1"/>
    <col min="774" max="775" width="6.140625" style="17" customWidth="1"/>
    <col min="776" max="1029" width="11.42578125" style="17" customWidth="1"/>
    <col min="1030" max="1031" width="6.140625" style="17" customWidth="1"/>
    <col min="1032" max="1285" width="11.42578125" style="17" customWidth="1"/>
    <col min="1286" max="1287" width="6.140625" style="17" customWidth="1"/>
    <col min="1288" max="1541" width="11.42578125" style="17" customWidth="1"/>
    <col min="1542" max="1543" width="6.140625" style="17" customWidth="1"/>
    <col min="1544" max="1797" width="11.42578125" style="17" customWidth="1"/>
    <col min="1798" max="1799" width="6.140625" style="17" customWidth="1"/>
    <col min="1800" max="2053" width="11.42578125" style="17" customWidth="1"/>
    <col min="2054" max="2055" width="6.140625" style="17" customWidth="1"/>
    <col min="2056" max="2309" width="11.42578125" style="17" customWidth="1"/>
    <col min="2310" max="2311" width="6.140625" style="17" customWidth="1"/>
    <col min="2312" max="2565" width="11.42578125" style="17" customWidth="1"/>
    <col min="2566" max="2567" width="6.140625" style="17" customWidth="1"/>
    <col min="2568" max="2821" width="11.42578125" style="17" customWidth="1"/>
    <col min="2822" max="2823" width="6.140625" style="17" customWidth="1"/>
    <col min="2824" max="3077" width="11.42578125" style="17" customWidth="1"/>
    <col min="3078" max="3079" width="6.140625" style="17" customWidth="1"/>
    <col min="3080" max="3333" width="11.42578125" style="17" customWidth="1"/>
    <col min="3334" max="3335" width="6.140625" style="17" customWidth="1"/>
    <col min="3336" max="3589" width="11.42578125" style="17" customWidth="1"/>
    <col min="3590" max="3591" width="6.140625" style="17" customWidth="1"/>
    <col min="3592" max="3845" width="11.42578125" style="17" customWidth="1"/>
    <col min="3846" max="3847" width="6.140625" style="17" customWidth="1"/>
    <col min="3848" max="4101" width="11.42578125" style="17" customWidth="1"/>
    <col min="4102" max="4103" width="6.140625" style="17" customWidth="1"/>
    <col min="4104" max="4357" width="11.42578125" style="17" customWidth="1"/>
    <col min="4358" max="4359" width="6.140625" style="17" customWidth="1"/>
    <col min="4360" max="4613" width="11.42578125" style="17" customWidth="1"/>
    <col min="4614" max="4615" width="6.140625" style="17" customWidth="1"/>
    <col min="4616" max="4869" width="11.42578125" style="17" customWidth="1"/>
    <col min="4870" max="4871" width="6.140625" style="17" customWidth="1"/>
    <col min="4872" max="5125" width="11.42578125" style="17" customWidth="1"/>
    <col min="5126" max="5127" width="6.140625" style="17" customWidth="1"/>
    <col min="5128" max="5381" width="11.42578125" style="17" customWidth="1"/>
    <col min="5382" max="5383" width="6.140625" style="17" customWidth="1"/>
    <col min="5384" max="5637" width="11.42578125" style="17" customWidth="1"/>
    <col min="5638" max="5639" width="6.140625" style="17" customWidth="1"/>
    <col min="5640" max="5893" width="11.42578125" style="17" customWidth="1"/>
    <col min="5894" max="5895" width="6.140625" style="17" customWidth="1"/>
    <col min="5896" max="6149" width="11.42578125" style="17" customWidth="1"/>
    <col min="6150" max="6151" width="6.140625" style="17" customWidth="1"/>
    <col min="6152" max="6405" width="11.42578125" style="17" customWidth="1"/>
    <col min="6406" max="6407" width="6.140625" style="17" customWidth="1"/>
    <col min="6408" max="6661" width="11.42578125" style="17" customWidth="1"/>
    <col min="6662" max="6663" width="6.140625" style="17" customWidth="1"/>
    <col min="6664" max="6917" width="11.42578125" style="17" customWidth="1"/>
    <col min="6918" max="6919" width="6.140625" style="17" customWidth="1"/>
    <col min="6920" max="7173" width="11.42578125" style="17" customWidth="1"/>
    <col min="7174" max="7175" width="6.140625" style="17" customWidth="1"/>
    <col min="7176" max="7429" width="11.42578125" style="17" customWidth="1"/>
    <col min="7430" max="7431" width="6.140625" style="17" customWidth="1"/>
    <col min="7432" max="7685" width="11.42578125" style="17" customWidth="1"/>
    <col min="7686" max="7687" width="6.140625" style="17" customWidth="1"/>
    <col min="7688" max="7941" width="11.42578125" style="17" customWidth="1"/>
    <col min="7942" max="7943" width="6.140625" style="17" customWidth="1"/>
    <col min="7944" max="8197" width="11.42578125" style="17" customWidth="1"/>
    <col min="8198" max="8199" width="6.140625" style="17" customWidth="1"/>
    <col min="8200" max="8453" width="11.42578125" style="17" customWidth="1"/>
    <col min="8454" max="8455" width="6.140625" style="17" customWidth="1"/>
    <col min="8456" max="8709" width="11.42578125" style="17" customWidth="1"/>
    <col min="8710" max="8711" width="6.140625" style="17" customWidth="1"/>
    <col min="8712" max="8965" width="11.42578125" style="17" customWidth="1"/>
    <col min="8966" max="8967" width="6.140625" style="17" customWidth="1"/>
    <col min="8968" max="9221" width="11.42578125" style="17" customWidth="1"/>
    <col min="9222" max="9223" width="6.140625" style="17" customWidth="1"/>
    <col min="9224" max="9477" width="11.42578125" style="17" customWidth="1"/>
    <col min="9478" max="9479" width="6.140625" style="17" customWidth="1"/>
    <col min="9480" max="9733" width="11.42578125" style="17" customWidth="1"/>
    <col min="9734" max="9735" width="6.140625" style="17" customWidth="1"/>
    <col min="9736" max="9989" width="11.42578125" style="17" customWidth="1"/>
    <col min="9990" max="9991" width="6.140625" style="17" customWidth="1"/>
    <col min="9992" max="10245" width="11.42578125" style="17" customWidth="1"/>
    <col min="10246" max="10247" width="6.140625" style="17" customWidth="1"/>
    <col min="10248" max="10501" width="11.42578125" style="17" customWidth="1"/>
    <col min="10502" max="10503" width="6.140625" style="17" customWidth="1"/>
    <col min="10504" max="10757" width="11.42578125" style="17" customWidth="1"/>
    <col min="10758" max="10759" width="6.140625" style="17" customWidth="1"/>
    <col min="10760" max="11013" width="11.42578125" style="17" customWidth="1"/>
    <col min="11014" max="11015" width="6.140625" style="17" customWidth="1"/>
    <col min="11016" max="11269" width="11.42578125" style="17" customWidth="1"/>
    <col min="11270" max="11271" width="6.140625" style="17" customWidth="1"/>
    <col min="11272" max="11525" width="11.42578125" style="17" customWidth="1"/>
    <col min="11526" max="11527" width="6.140625" style="17" customWidth="1"/>
    <col min="11528" max="11781" width="11.42578125" style="17" customWidth="1"/>
    <col min="11782" max="11783" width="6.140625" style="17" customWidth="1"/>
    <col min="11784" max="12037" width="11.42578125" style="17" customWidth="1"/>
    <col min="12038" max="12039" width="6.140625" style="17" customWidth="1"/>
    <col min="12040" max="12293" width="11.42578125" style="17" customWidth="1"/>
    <col min="12294" max="12295" width="6.140625" style="17" customWidth="1"/>
    <col min="12296" max="12549" width="11.42578125" style="17" customWidth="1"/>
    <col min="12550" max="12551" width="6.140625" style="17" customWidth="1"/>
    <col min="12552" max="12805" width="11.42578125" style="17" customWidth="1"/>
    <col min="12806" max="12807" width="6.140625" style="17" customWidth="1"/>
    <col min="12808" max="13061" width="11.42578125" style="17" customWidth="1"/>
    <col min="13062" max="13063" width="6.140625" style="17" customWidth="1"/>
    <col min="13064" max="13317" width="11.42578125" style="17" customWidth="1"/>
    <col min="13318" max="13319" width="6.140625" style="17" customWidth="1"/>
    <col min="13320" max="13573" width="11.42578125" style="17" customWidth="1"/>
    <col min="13574" max="13575" width="6.140625" style="17" customWidth="1"/>
    <col min="13576" max="13829" width="11.42578125" style="17" customWidth="1"/>
    <col min="13830" max="13831" width="6.140625" style="17" customWidth="1"/>
    <col min="13832" max="14085" width="11.42578125" style="17" customWidth="1"/>
    <col min="14086" max="14087" width="6.140625" style="17" customWidth="1"/>
    <col min="14088" max="14341" width="11.42578125" style="17" customWidth="1"/>
    <col min="14342" max="14343" width="6.140625" style="17" customWidth="1"/>
    <col min="14344" max="14597" width="11.42578125" style="17" customWidth="1"/>
    <col min="14598" max="14599" width="6.140625" style="17" customWidth="1"/>
    <col min="14600" max="14853" width="11.42578125" style="17" customWidth="1"/>
    <col min="14854" max="14855" width="6.140625" style="17" customWidth="1"/>
    <col min="14856" max="15109" width="11.42578125" style="17" customWidth="1"/>
    <col min="15110" max="15111" width="6.140625" style="17" customWidth="1"/>
    <col min="15112" max="15365" width="11.42578125" style="17" customWidth="1"/>
    <col min="15366" max="15367" width="6.140625" style="17" customWidth="1"/>
    <col min="15368" max="15621" width="11.42578125" style="17" customWidth="1"/>
    <col min="15622" max="15623" width="6.140625" style="17" customWidth="1"/>
    <col min="15624" max="15877" width="11.42578125" style="17" customWidth="1"/>
    <col min="15878" max="15879" width="6.140625" style="17" customWidth="1"/>
    <col min="15880" max="16133" width="11.42578125" style="17" customWidth="1"/>
    <col min="16134" max="16135" width="6.140625" style="17" customWidth="1"/>
    <col min="16136" max="16384" width="11.42578125" style="17" customWidth="1"/>
  </cols>
  <sheetData>
    <row r="1" spans="1:7" ht="15.75" customHeight="1" x14ac:dyDescent="0.25">
      <c r="A1" s="18" t="s">
        <v>14</v>
      </c>
      <c r="B1" s="16"/>
      <c r="C1" s="16"/>
      <c r="D1" s="16"/>
      <c r="E1" s="16"/>
      <c r="F1" s="16"/>
      <c r="G1" s="16"/>
    </row>
    <row r="2" spans="1:7" ht="15" x14ac:dyDescent="0.25">
      <c r="A2" s="16"/>
      <c r="B2" s="16"/>
      <c r="C2" s="16"/>
      <c r="D2" s="16"/>
      <c r="E2" s="16"/>
      <c r="F2" s="16"/>
      <c r="G2" s="16"/>
    </row>
    <row r="3" spans="1:7" ht="15" x14ac:dyDescent="0.25">
      <c r="A3" s="16" t="s">
        <v>29</v>
      </c>
      <c r="B3" s="16"/>
      <c r="C3" s="16"/>
      <c r="D3" s="16"/>
      <c r="E3" s="16" t="s">
        <v>30</v>
      </c>
      <c r="F3" s="16"/>
      <c r="G3" s="16"/>
    </row>
    <row r="4" spans="1:7" ht="15" x14ac:dyDescent="0.25">
      <c r="A4" s="18">
        <v>350</v>
      </c>
      <c r="B4" s="16" t="s">
        <v>31</v>
      </c>
      <c r="C4" s="19">
        <v>38000</v>
      </c>
      <c r="D4" s="16" t="s">
        <v>32</v>
      </c>
      <c r="E4" s="20">
        <f>A4*C4/1000000</f>
        <v>13.3</v>
      </c>
      <c r="F4" s="16"/>
      <c r="G4" s="16"/>
    </row>
    <row r="5" spans="1:7" ht="15" x14ac:dyDescent="0.25">
      <c r="A5" s="16" t="s">
        <v>33</v>
      </c>
      <c r="B5" s="16"/>
      <c r="C5" s="16"/>
      <c r="D5" s="16"/>
      <c r="E5" s="20"/>
      <c r="F5" s="16"/>
      <c r="G5" s="16"/>
    </row>
    <row r="6" spans="1:7" ht="15" x14ac:dyDescent="0.25">
      <c r="A6" s="45">
        <v>365</v>
      </c>
      <c r="B6" s="43" t="s">
        <v>31</v>
      </c>
      <c r="C6" s="46">
        <v>10000</v>
      </c>
      <c r="D6" s="43" t="s">
        <v>34</v>
      </c>
      <c r="E6" s="44">
        <f>-A6*C6/1000000</f>
        <v>-3.65</v>
      </c>
      <c r="F6" s="16"/>
      <c r="G6" s="16"/>
    </row>
    <row r="7" spans="1:7" ht="15" x14ac:dyDescent="0.25">
      <c r="A7" s="16" t="s">
        <v>35</v>
      </c>
      <c r="B7" s="16"/>
      <c r="C7" s="16"/>
      <c r="D7" s="16"/>
      <c r="E7" s="20">
        <f>E4+E6</f>
        <v>9.65</v>
      </c>
      <c r="F7" s="16"/>
      <c r="G7" s="16"/>
    </row>
    <row r="8" spans="1:7" ht="15" x14ac:dyDescent="0.25">
      <c r="A8" s="21" t="s">
        <v>61</v>
      </c>
      <c r="B8" s="16"/>
      <c r="C8" s="16"/>
      <c r="D8" s="16"/>
      <c r="E8" s="20">
        <f>-F8*G8</f>
        <v>-20</v>
      </c>
      <c r="F8" s="22">
        <v>0.2</v>
      </c>
      <c r="G8" s="18">
        <v>100</v>
      </c>
    </row>
    <row r="9" spans="1:7" ht="15" x14ac:dyDescent="0.25">
      <c r="A9" s="42" t="s">
        <v>62</v>
      </c>
      <c r="B9" s="43"/>
      <c r="C9" s="43"/>
      <c r="D9" s="43"/>
      <c r="E9" s="44">
        <f>-F9*G9</f>
        <v>-2.8000000000000003</v>
      </c>
      <c r="F9" s="22">
        <v>0.04</v>
      </c>
      <c r="G9" s="18">
        <v>70</v>
      </c>
    </row>
    <row r="10" spans="1:7" ht="15" x14ac:dyDescent="0.25">
      <c r="A10" s="16" t="s">
        <v>36</v>
      </c>
      <c r="B10" s="16"/>
      <c r="C10" s="16"/>
      <c r="D10" s="16"/>
      <c r="E10" s="20">
        <f>SUM(E7:E9)</f>
        <v>-13.15</v>
      </c>
      <c r="F10" s="16"/>
      <c r="G10" s="16"/>
    </row>
    <row r="11" spans="1:7" ht="15" x14ac:dyDescent="0.25">
      <c r="A11" s="21" t="s">
        <v>63</v>
      </c>
      <c r="B11" s="16"/>
      <c r="C11" s="16"/>
      <c r="D11" s="16"/>
      <c r="E11" s="20">
        <f>-F11*E10</f>
        <v>3.5505000000000004</v>
      </c>
      <c r="F11" s="23">
        <v>0.27</v>
      </c>
      <c r="G11" s="16"/>
    </row>
    <row r="12" spans="1:7" ht="15" x14ac:dyDescent="0.25">
      <c r="A12" s="21" t="s">
        <v>64</v>
      </c>
      <c r="B12" s="16"/>
      <c r="C12" s="16"/>
      <c r="D12" s="16"/>
      <c r="E12" s="20">
        <f>-E8</f>
        <v>20</v>
      </c>
      <c r="F12" s="16"/>
      <c r="G12" s="16"/>
    </row>
    <row r="13" spans="1:7" ht="15" x14ac:dyDescent="0.25">
      <c r="A13" s="42" t="s">
        <v>10</v>
      </c>
      <c r="B13" s="43"/>
      <c r="C13" s="43"/>
      <c r="D13" s="43"/>
      <c r="E13" s="44">
        <f>G13-E9</f>
        <v>-5.8303661031095562</v>
      </c>
      <c r="F13" s="18">
        <v>10</v>
      </c>
      <c r="G13" s="20">
        <f>PMT(F9,F13,G9)</f>
        <v>-8.6303661031095569</v>
      </c>
    </row>
    <row r="14" spans="1:7" ht="15.75" thickBot="1" x14ac:dyDescent="0.3">
      <c r="A14" s="41" t="s">
        <v>65</v>
      </c>
      <c r="B14" s="25"/>
      <c r="C14" s="25"/>
      <c r="D14" s="25"/>
      <c r="E14" s="24">
        <f>E10+E11+E12+E13</f>
        <v>4.5701338968904448</v>
      </c>
      <c r="F14" s="16"/>
      <c r="G14" s="16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285156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5.75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350</v>
      </c>
      <c r="C9" s="10" t="s">
        <v>69</v>
      </c>
    </row>
    <row r="10" spans="1:3" ht="15" x14ac:dyDescent="0.25">
      <c r="A10" s="11" t="s">
        <v>45</v>
      </c>
      <c r="B10" s="15">
        <f>(B8*B9)</f>
        <v>9800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8300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-11353.069946135685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2"/>
  <sheetViews>
    <sheetView zoomScale="140" zoomScaleNormal="140" workbookViewId="0"/>
  </sheetViews>
  <sheetFormatPr baseColWidth="10" defaultColWidth="9.140625" defaultRowHeight="12.75" x14ac:dyDescent="0.2"/>
  <cols>
    <col min="1" max="1" width="21.140625" style="12" customWidth="1"/>
    <col min="2" max="2" width="8.85546875" style="12" customWidth="1"/>
    <col min="3" max="3" width="15.5703125" style="12" customWidth="1"/>
    <col min="4" max="246" width="11.42578125" style="12" customWidth="1"/>
    <col min="247" max="247" width="21.140625" style="12" customWidth="1"/>
    <col min="248" max="248" width="8.85546875" style="12" customWidth="1"/>
    <col min="249" max="249" width="8" style="12" customWidth="1"/>
    <col min="250" max="250" width="8.85546875" style="12" customWidth="1"/>
    <col min="251" max="251" width="10.5703125" style="12" customWidth="1"/>
    <col min="252" max="252" width="13.7109375" style="12" customWidth="1"/>
    <col min="253" max="253" width="9.140625" style="12" customWidth="1"/>
    <col min="254" max="502" width="11.42578125" style="12" customWidth="1"/>
    <col min="503" max="503" width="21.140625" style="12" customWidth="1"/>
    <col min="504" max="504" width="8.85546875" style="12" customWidth="1"/>
    <col min="505" max="505" width="8" style="12" customWidth="1"/>
    <col min="506" max="506" width="8.85546875" style="12" customWidth="1"/>
    <col min="507" max="507" width="10.5703125" style="12" customWidth="1"/>
    <col min="508" max="508" width="13.7109375" style="12" customWidth="1"/>
    <col min="509" max="509" width="9.140625" style="12" customWidth="1"/>
    <col min="510" max="758" width="11.42578125" style="12" customWidth="1"/>
    <col min="759" max="759" width="21.140625" style="12" customWidth="1"/>
    <col min="760" max="760" width="8.85546875" style="12" customWidth="1"/>
    <col min="761" max="761" width="8" style="12" customWidth="1"/>
    <col min="762" max="762" width="8.85546875" style="12" customWidth="1"/>
    <col min="763" max="763" width="10.5703125" style="12" customWidth="1"/>
    <col min="764" max="764" width="13.7109375" style="12" customWidth="1"/>
    <col min="765" max="765" width="9.140625" style="12" customWidth="1"/>
    <col min="766" max="1014" width="11.42578125" style="12" customWidth="1"/>
    <col min="1015" max="1015" width="21.140625" style="12" customWidth="1"/>
    <col min="1016" max="1016" width="8.85546875" style="12" customWidth="1"/>
    <col min="1017" max="1017" width="8" style="12" customWidth="1"/>
    <col min="1018" max="1018" width="8.85546875" style="12" customWidth="1"/>
    <col min="1019" max="1019" width="10.5703125" style="12" customWidth="1"/>
    <col min="1020" max="1020" width="13.7109375" style="12" customWidth="1"/>
    <col min="1021" max="1021" width="9.140625" style="12" customWidth="1"/>
    <col min="1022" max="1270" width="11.42578125" style="12" customWidth="1"/>
    <col min="1271" max="1271" width="21.140625" style="12" customWidth="1"/>
    <col min="1272" max="1272" width="8.85546875" style="12" customWidth="1"/>
    <col min="1273" max="1273" width="8" style="12" customWidth="1"/>
    <col min="1274" max="1274" width="8.85546875" style="12" customWidth="1"/>
    <col min="1275" max="1275" width="10.5703125" style="12" customWidth="1"/>
    <col min="1276" max="1276" width="13.7109375" style="12" customWidth="1"/>
    <col min="1277" max="1277" width="9.140625" style="12" customWidth="1"/>
    <col min="1278" max="1526" width="11.42578125" style="12" customWidth="1"/>
    <col min="1527" max="1527" width="21.140625" style="12" customWidth="1"/>
    <col min="1528" max="1528" width="8.85546875" style="12" customWidth="1"/>
    <col min="1529" max="1529" width="8" style="12" customWidth="1"/>
    <col min="1530" max="1530" width="8.85546875" style="12" customWidth="1"/>
    <col min="1531" max="1531" width="10.5703125" style="12" customWidth="1"/>
    <col min="1532" max="1532" width="13.7109375" style="12" customWidth="1"/>
    <col min="1533" max="1533" width="9.140625" style="12" customWidth="1"/>
    <col min="1534" max="1782" width="11.42578125" style="12" customWidth="1"/>
    <col min="1783" max="1783" width="21.140625" style="12" customWidth="1"/>
    <col min="1784" max="1784" width="8.85546875" style="12" customWidth="1"/>
    <col min="1785" max="1785" width="8" style="12" customWidth="1"/>
    <col min="1786" max="1786" width="8.85546875" style="12" customWidth="1"/>
    <col min="1787" max="1787" width="10.5703125" style="12" customWidth="1"/>
    <col min="1788" max="1788" width="13.7109375" style="12" customWidth="1"/>
    <col min="1789" max="1789" width="9.140625" style="12" customWidth="1"/>
    <col min="1790" max="2038" width="11.42578125" style="12" customWidth="1"/>
    <col min="2039" max="2039" width="21.140625" style="12" customWidth="1"/>
    <col min="2040" max="2040" width="8.85546875" style="12" customWidth="1"/>
    <col min="2041" max="2041" width="8" style="12" customWidth="1"/>
    <col min="2042" max="2042" width="8.85546875" style="12" customWidth="1"/>
    <col min="2043" max="2043" width="10.5703125" style="12" customWidth="1"/>
    <col min="2044" max="2044" width="13.7109375" style="12" customWidth="1"/>
    <col min="2045" max="2045" width="9.140625" style="12" customWidth="1"/>
    <col min="2046" max="2294" width="11.42578125" style="12" customWidth="1"/>
    <col min="2295" max="2295" width="21.140625" style="12" customWidth="1"/>
    <col min="2296" max="2296" width="8.85546875" style="12" customWidth="1"/>
    <col min="2297" max="2297" width="8" style="12" customWidth="1"/>
    <col min="2298" max="2298" width="8.85546875" style="12" customWidth="1"/>
    <col min="2299" max="2299" width="10.5703125" style="12" customWidth="1"/>
    <col min="2300" max="2300" width="13.7109375" style="12" customWidth="1"/>
    <col min="2301" max="2301" width="9.140625" style="12" customWidth="1"/>
    <col min="2302" max="2550" width="11.42578125" style="12" customWidth="1"/>
    <col min="2551" max="2551" width="21.140625" style="12" customWidth="1"/>
    <col min="2552" max="2552" width="8.85546875" style="12" customWidth="1"/>
    <col min="2553" max="2553" width="8" style="12" customWidth="1"/>
    <col min="2554" max="2554" width="8.85546875" style="12" customWidth="1"/>
    <col min="2555" max="2555" width="10.5703125" style="12" customWidth="1"/>
    <col min="2556" max="2556" width="13.7109375" style="12" customWidth="1"/>
    <col min="2557" max="2557" width="9.140625" style="12" customWidth="1"/>
    <col min="2558" max="2806" width="11.42578125" style="12" customWidth="1"/>
    <col min="2807" max="2807" width="21.140625" style="12" customWidth="1"/>
    <col min="2808" max="2808" width="8.85546875" style="12" customWidth="1"/>
    <col min="2809" max="2809" width="8" style="12" customWidth="1"/>
    <col min="2810" max="2810" width="8.85546875" style="12" customWidth="1"/>
    <col min="2811" max="2811" width="10.5703125" style="12" customWidth="1"/>
    <col min="2812" max="2812" width="13.7109375" style="12" customWidth="1"/>
    <col min="2813" max="2813" width="9.140625" style="12" customWidth="1"/>
    <col min="2814" max="3062" width="11.42578125" style="12" customWidth="1"/>
    <col min="3063" max="3063" width="21.140625" style="12" customWidth="1"/>
    <col min="3064" max="3064" width="8.85546875" style="12" customWidth="1"/>
    <col min="3065" max="3065" width="8" style="12" customWidth="1"/>
    <col min="3066" max="3066" width="8.85546875" style="12" customWidth="1"/>
    <col min="3067" max="3067" width="10.5703125" style="12" customWidth="1"/>
    <col min="3068" max="3068" width="13.7109375" style="12" customWidth="1"/>
    <col min="3069" max="3069" width="9.140625" style="12" customWidth="1"/>
    <col min="3070" max="3318" width="11.42578125" style="12" customWidth="1"/>
    <col min="3319" max="3319" width="21.140625" style="12" customWidth="1"/>
    <col min="3320" max="3320" width="8.85546875" style="12" customWidth="1"/>
    <col min="3321" max="3321" width="8" style="12" customWidth="1"/>
    <col min="3322" max="3322" width="8.85546875" style="12" customWidth="1"/>
    <col min="3323" max="3323" width="10.5703125" style="12" customWidth="1"/>
    <col min="3324" max="3324" width="13.7109375" style="12" customWidth="1"/>
    <col min="3325" max="3325" width="9.140625" style="12" customWidth="1"/>
    <col min="3326" max="3574" width="11.42578125" style="12" customWidth="1"/>
    <col min="3575" max="3575" width="21.140625" style="12" customWidth="1"/>
    <col min="3576" max="3576" width="8.85546875" style="12" customWidth="1"/>
    <col min="3577" max="3577" width="8" style="12" customWidth="1"/>
    <col min="3578" max="3578" width="8.85546875" style="12" customWidth="1"/>
    <col min="3579" max="3579" width="10.5703125" style="12" customWidth="1"/>
    <col min="3580" max="3580" width="13.7109375" style="12" customWidth="1"/>
    <col min="3581" max="3581" width="9.140625" style="12" customWidth="1"/>
    <col min="3582" max="3830" width="11.42578125" style="12" customWidth="1"/>
    <col min="3831" max="3831" width="21.140625" style="12" customWidth="1"/>
    <col min="3832" max="3832" width="8.85546875" style="12" customWidth="1"/>
    <col min="3833" max="3833" width="8" style="12" customWidth="1"/>
    <col min="3834" max="3834" width="8.85546875" style="12" customWidth="1"/>
    <col min="3835" max="3835" width="10.5703125" style="12" customWidth="1"/>
    <col min="3836" max="3836" width="13.7109375" style="12" customWidth="1"/>
    <col min="3837" max="3837" width="9.140625" style="12" customWidth="1"/>
    <col min="3838" max="4086" width="11.42578125" style="12" customWidth="1"/>
    <col min="4087" max="4087" width="21.140625" style="12" customWidth="1"/>
    <col min="4088" max="4088" width="8.85546875" style="12" customWidth="1"/>
    <col min="4089" max="4089" width="8" style="12" customWidth="1"/>
    <col min="4090" max="4090" width="8.85546875" style="12" customWidth="1"/>
    <col min="4091" max="4091" width="10.5703125" style="12" customWidth="1"/>
    <col min="4092" max="4092" width="13.7109375" style="12" customWidth="1"/>
    <col min="4093" max="4093" width="9.140625" style="12" customWidth="1"/>
    <col min="4094" max="4342" width="11.42578125" style="12" customWidth="1"/>
    <col min="4343" max="4343" width="21.140625" style="12" customWidth="1"/>
    <col min="4344" max="4344" width="8.85546875" style="12" customWidth="1"/>
    <col min="4345" max="4345" width="8" style="12" customWidth="1"/>
    <col min="4346" max="4346" width="8.85546875" style="12" customWidth="1"/>
    <col min="4347" max="4347" width="10.5703125" style="12" customWidth="1"/>
    <col min="4348" max="4348" width="13.7109375" style="12" customWidth="1"/>
    <col min="4349" max="4349" width="9.140625" style="12" customWidth="1"/>
    <col min="4350" max="4598" width="11.42578125" style="12" customWidth="1"/>
    <col min="4599" max="4599" width="21.140625" style="12" customWidth="1"/>
    <col min="4600" max="4600" width="8.85546875" style="12" customWidth="1"/>
    <col min="4601" max="4601" width="8" style="12" customWidth="1"/>
    <col min="4602" max="4602" width="8.85546875" style="12" customWidth="1"/>
    <col min="4603" max="4603" width="10.5703125" style="12" customWidth="1"/>
    <col min="4604" max="4604" width="13.7109375" style="12" customWidth="1"/>
    <col min="4605" max="4605" width="9.140625" style="12" customWidth="1"/>
    <col min="4606" max="4854" width="11.42578125" style="12" customWidth="1"/>
    <col min="4855" max="4855" width="21.140625" style="12" customWidth="1"/>
    <col min="4856" max="4856" width="8.85546875" style="12" customWidth="1"/>
    <col min="4857" max="4857" width="8" style="12" customWidth="1"/>
    <col min="4858" max="4858" width="8.85546875" style="12" customWidth="1"/>
    <col min="4859" max="4859" width="10.5703125" style="12" customWidth="1"/>
    <col min="4860" max="4860" width="13.7109375" style="12" customWidth="1"/>
    <col min="4861" max="4861" width="9.140625" style="12" customWidth="1"/>
    <col min="4862" max="5110" width="11.42578125" style="12" customWidth="1"/>
    <col min="5111" max="5111" width="21.140625" style="12" customWidth="1"/>
    <col min="5112" max="5112" width="8.85546875" style="12" customWidth="1"/>
    <col min="5113" max="5113" width="8" style="12" customWidth="1"/>
    <col min="5114" max="5114" width="8.85546875" style="12" customWidth="1"/>
    <col min="5115" max="5115" width="10.5703125" style="12" customWidth="1"/>
    <col min="5116" max="5116" width="13.7109375" style="12" customWidth="1"/>
    <col min="5117" max="5117" width="9.140625" style="12" customWidth="1"/>
    <col min="5118" max="5366" width="11.42578125" style="12" customWidth="1"/>
    <col min="5367" max="5367" width="21.140625" style="12" customWidth="1"/>
    <col min="5368" max="5368" width="8.85546875" style="12" customWidth="1"/>
    <col min="5369" max="5369" width="8" style="12" customWidth="1"/>
    <col min="5370" max="5370" width="8.85546875" style="12" customWidth="1"/>
    <col min="5371" max="5371" width="10.5703125" style="12" customWidth="1"/>
    <col min="5372" max="5372" width="13.7109375" style="12" customWidth="1"/>
    <col min="5373" max="5373" width="9.140625" style="12" customWidth="1"/>
    <col min="5374" max="5622" width="11.42578125" style="12" customWidth="1"/>
    <col min="5623" max="5623" width="21.140625" style="12" customWidth="1"/>
    <col min="5624" max="5624" width="8.85546875" style="12" customWidth="1"/>
    <col min="5625" max="5625" width="8" style="12" customWidth="1"/>
    <col min="5626" max="5626" width="8.85546875" style="12" customWidth="1"/>
    <col min="5627" max="5627" width="10.5703125" style="12" customWidth="1"/>
    <col min="5628" max="5628" width="13.7109375" style="12" customWidth="1"/>
    <col min="5629" max="5629" width="9.140625" style="12" customWidth="1"/>
    <col min="5630" max="5878" width="11.42578125" style="12" customWidth="1"/>
    <col min="5879" max="5879" width="21.140625" style="12" customWidth="1"/>
    <col min="5880" max="5880" width="8.85546875" style="12" customWidth="1"/>
    <col min="5881" max="5881" width="8" style="12" customWidth="1"/>
    <col min="5882" max="5882" width="8.85546875" style="12" customWidth="1"/>
    <col min="5883" max="5883" width="10.5703125" style="12" customWidth="1"/>
    <col min="5884" max="5884" width="13.7109375" style="12" customWidth="1"/>
    <col min="5885" max="5885" width="9.140625" style="12" customWidth="1"/>
    <col min="5886" max="6134" width="11.42578125" style="12" customWidth="1"/>
    <col min="6135" max="6135" width="21.140625" style="12" customWidth="1"/>
    <col min="6136" max="6136" width="8.85546875" style="12" customWidth="1"/>
    <col min="6137" max="6137" width="8" style="12" customWidth="1"/>
    <col min="6138" max="6138" width="8.85546875" style="12" customWidth="1"/>
    <col min="6139" max="6139" width="10.5703125" style="12" customWidth="1"/>
    <col min="6140" max="6140" width="13.7109375" style="12" customWidth="1"/>
    <col min="6141" max="6141" width="9.140625" style="12" customWidth="1"/>
    <col min="6142" max="6390" width="11.42578125" style="12" customWidth="1"/>
    <col min="6391" max="6391" width="21.140625" style="12" customWidth="1"/>
    <col min="6392" max="6392" width="8.85546875" style="12" customWidth="1"/>
    <col min="6393" max="6393" width="8" style="12" customWidth="1"/>
    <col min="6394" max="6394" width="8.85546875" style="12" customWidth="1"/>
    <col min="6395" max="6395" width="10.5703125" style="12" customWidth="1"/>
    <col min="6396" max="6396" width="13.7109375" style="12" customWidth="1"/>
    <col min="6397" max="6397" width="9.140625" style="12" customWidth="1"/>
    <col min="6398" max="6646" width="11.42578125" style="12" customWidth="1"/>
    <col min="6647" max="6647" width="21.140625" style="12" customWidth="1"/>
    <col min="6648" max="6648" width="8.85546875" style="12" customWidth="1"/>
    <col min="6649" max="6649" width="8" style="12" customWidth="1"/>
    <col min="6650" max="6650" width="8.85546875" style="12" customWidth="1"/>
    <col min="6651" max="6651" width="10.5703125" style="12" customWidth="1"/>
    <col min="6652" max="6652" width="13.7109375" style="12" customWidth="1"/>
    <col min="6653" max="6653" width="9.140625" style="12" customWidth="1"/>
    <col min="6654" max="6902" width="11.42578125" style="12" customWidth="1"/>
    <col min="6903" max="6903" width="21.140625" style="12" customWidth="1"/>
    <col min="6904" max="6904" width="8.85546875" style="12" customWidth="1"/>
    <col min="6905" max="6905" width="8" style="12" customWidth="1"/>
    <col min="6906" max="6906" width="8.85546875" style="12" customWidth="1"/>
    <col min="6907" max="6907" width="10.5703125" style="12" customWidth="1"/>
    <col min="6908" max="6908" width="13.7109375" style="12" customWidth="1"/>
    <col min="6909" max="6909" width="9.140625" style="12" customWidth="1"/>
    <col min="6910" max="7158" width="11.42578125" style="12" customWidth="1"/>
    <col min="7159" max="7159" width="21.140625" style="12" customWidth="1"/>
    <col min="7160" max="7160" width="8.85546875" style="12" customWidth="1"/>
    <col min="7161" max="7161" width="8" style="12" customWidth="1"/>
    <col min="7162" max="7162" width="8.85546875" style="12" customWidth="1"/>
    <col min="7163" max="7163" width="10.5703125" style="12" customWidth="1"/>
    <col min="7164" max="7164" width="13.7109375" style="12" customWidth="1"/>
    <col min="7165" max="7165" width="9.140625" style="12" customWidth="1"/>
    <col min="7166" max="7414" width="11.42578125" style="12" customWidth="1"/>
    <col min="7415" max="7415" width="21.140625" style="12" customWidth="1"/>
    <col min="7416" max="7416" width="8.85546875" style="12" customWidth="1"/>
    <col min="7417" max="7417" width="8" style="12" customWidth="1"/>
    <col min="7418" max="7418" width="8.85546875" style="12" customWidth="1"/>
    <col min="7419" max="7419" width="10.5703125" style="12" customWidth="1"/>
    <col min="7420" max="7420" width="13.7109375" style="12" customWidth="1"/>
    <col min="7421" max="7421" width="9.140625" style="12" customWidth="1"/>
    <col min="7422" max="7670" width="11.42578125" style="12" customWidth="1"/>
    <col min="7671" max="7671" width="21.140625" style="12" customWidth="1"/>
    <col min="7672" max="7672" width="8.85546875" style="12" customWidth="1"/>
    <col min="7673" max="7673" width="8" style="12" customWidth="1"/>
    <col min="7674" max="7674" width="8.85546875" style="12" customWidth="1"/>
    <col min="7675" max="7675" width="10.5703125" style="12" customWidth="1"/>
    <col min="7676" max="7676" width="13.7109375" style="12" customWidth="1"/>
    <col min="7677" max="7677" width="9.140625" style="12" customWidth="1"/>
    <col min="7678" max="7926" width="11.42578125" style="12" customWidth="1"/>
    <col min="7927" max="7927" width="21.140625" style="12" customWidth="1"/>
    <col min="7928" max="7928" width="8.85546875" style="12" customWidth="1"/>
    <col min="7929" max="7929" width="8" style="12" customWidth="1"/>
    <col min="7930" max="7930" width="8.85546875" style="12" customWidth="1"/>
    <col min="7931" max="7931" width="10.5703125" style="12" customWidth="1"/>
    <col min="7932" max="7932" width="13.7109375" style="12" customWidth="1"/>
    <col min="7933" max="7933" width="9.140625" style="12" customWidth="1"/>
    <col min="7934" max="8182" width="11.42578125" style="12" customWidth="1"/>
    <col min="8183" max="8183" width="21.140625" style="12" customWidth="1"/>
    <col min="8184" max="8184" width="8.85546875" style="12" customWidth="1"/>
    <col min="8185" max="8185" width="8" style="12" customWidth="1"/>
    <col min="8186" max="8186" width="8.85546875" style="12" customWidth="1"/>
    <col min="8187" max="8187" width="10.5703125" style="12" customWidth="1"/>
    <col min="8188" max="8188" width="13.7109375" style="12" customWidth="1"/>
    <col min="8189" max="8189" width="9.140625" style="12" customWidth="1"/>
    <col min="8190" max="8438" width="11.42578125" style="12" customWidth="1"/>
    <col min="8439" max="8439" width="21.140625" style="12" customWidth="1"/>
    <col min="8440" max="8440" width="8.85546875" style="12" customWidth="1"/>
    <col min="8441" max="8441" width="8" style="12" customWidth="1"/>
    <col min="8442" max="8442" width="8.85546875" style="12" customWidth="1"/>
    <col min="8443" max="8443" width="10.5703125" style="12" customWidth="1"/>
    <col min="8444" max="8444" width="13.7109375" style="12" customWidth="1"/>
    <col min="8445" max="8445" width="9.140625" style="12" customWidth="1"/>
    <col min="8446" max="8694" width="11.42578125" style="12" customWidth="1"/>
    <col min="8695" max="8695" width="21.140625" style="12" customWidth="1"/>
    <col min="8696" max="8696" width="8.85546875" style="12" customWidth="1"/>
    <col min="8697" max="8697" width="8" style="12" customWidth="1"/>
    <col min="8698" max="8698" width="8.85546875" style="12" customWidth="1"/>
    <col min="8699" max="8699" width="10.5703125" style="12" customWidth="1"/>
    <col min="8700" max="8700" width="13.7109375" style="12" customWidth="1"/>
    <col min="8701" max="8701" width="9.140625" style="12" customWidth="1"/>
    <col min="8702" max="8950" width="11.42578125" style="12" customWidth="1"/>
    <col min="8951" max="8951" width="21.140625" style="12" customWidth="1"/>
    <col min="8952" max="8952" width="8.85546875" style="12" customWidth="1"/>
    <col min="8953" max="8953" width="8" style="12" customWidth="1"/>
    <col min="8954" max="8954" width="8.85546875" style="12" customWidth="1"/>
    <col min="8955" max="8955" width="10.5703125" style="12" customWidth="1"/>
    <col min="8956" max="8956" width="13.7109375" style="12" customWidth="1"/>
    <col min="8957" max="8957" width="9.140625" style="12" customWidth="1"/>
    <col min="8958" max="9206" width="11.42578125" style="12" customWidth="1"/>
    <col min="9207" max="9207" width="21.140625" style="12" customWidth="1"/>
    <col min="9208" max="9208" width="8.85546875" style="12" customWidth="1"/>
    <col min="9209" max="9209" width="8" style="12" customWidth="1"/>
    <col min="9210" max="9210" width="8.85546875" style="12" customWidth="1"/>
    <col min="9211" max="9211" width="10.5703125" style="12" customWidth="1"/>
    <col min="9212" max="9212" width="13.7109375" style="12" customWidth="1"/>
    <col min="9213" max="9213" width="9.140625" style="12" customWidth="1"/>
    <col min="9214" max="9462" width="11.42578125" style="12" customWidth="1"/>
    <col min="9463" max="9463" width="21.140625" style="12" customWidth="1"/>
    <col min="9464" max="9464" width="8.85546875" style="12" customWidth="1"/>
    <col min="9465" max="9465" width="8" style="12" customWidth="1"/>
    <col min="9466" max="9466" width="8.85546875" style="12" customWidth="1"/>
    <col min="9467" max="9467" width="10.5703125" style="12" customWidth="1"/>
    <col min="9468" max="9468" width="13.7109375" style="12" customWidth="1"/>
    <col min="9469" max="9469" width="9.140625" style="12" customWidth="1"/>
    <col min="9470" max="9718" width="11.42578125" style="12" customWidth="1"/>
    <col min="9719" max="9719" width="21.140625" style="12" customWidth="1"/>
    <col min="9720" max="9720" width="8.85546875" style="12" customWidth="1"/>
    <col min="9721" max="9721" width="8" style="12" customWidth="1"/>
    <col min="9722" max="9722" width="8.85546875" style="12" customWidth="1"/>
    <col min="9723" max="9723" width="10.5703125" style="12" customWidth="1"/>
    <col min="9724" max="9724" width="13.7109375" style="12" customWidth="1"/>
    <col min="9725" max="9725" width="9.140625" style="12" customWidth="1"/>
    <col min="9726" max="9974" width="11.42578125" style="12" customWidth="1"/>
    <col min="9975" max="9975" width="21.140625" style="12" customWidth="1"/>
    <col min="9976" max="9976" width="8.85546875" style="12" customWidth="1"/>
    <col min="9977" max="9977" width="8" style="12" customWidth="1"/>
    <col min="9978" max="9978" width="8.85546875" style="12" customWidth="1"/>
    <col min="9979" max="9979" width="10.5703125" style="12" customWidth="1"/>
    <col min="9980" max="9980" width="13.7109375" style="12" customWidth="1"/>
    <col min="9981" max="9981" width="9.140625" style="12" customWidth="1"/>
    <col min="9982" max="10230" width="11.42578125" style="12" customWidth="1"/>
    <col min="10231" max="10231" width="21.140625" style="12" customWidth="1"/>
    <col min="10232" max="10232" width="8.85546875" style="12" customWidth="1"/>
    <col min="10233" max="10233" width="8" style="12" customWidth="1"/>
    <col min="10234" max="10234" width="8.85546875" style="12" customWidth="1"/>
    <col min="10235" max="10235" width="10.5703125" style="12" customWidth="1"/>
    <col min="10236" max="10236" width="13.7109375" style="12" customWidth="1"/>
    <col min="10237" max="10237" width="9.140625" style="12" customWidth="1"/>
    <col min="10238" max="10486" width="11.42578125" style="12" customWidth="1"/>
    <col min="10487" max="10487" width="21.140625" style="12" customWidth="1"/>
    <col min="10488" max="10488" width="8.85546875" style="12" customWidth="1"/>
    <col min="10489" max="10489" width="8" style="12" customWidth="1"/>
    <col min="10490" max="10490" width="8.85546875" style="12" customWidth="1"/>
    <col min="10491" max="10491" width="10.5703125" style="12" customWidth="1"/>
    <col min="10492" max="10492" width="13.7109375" style="12" customWidth="1"/>
    <col min="10493" max="10493" width="9.140625" style="12" customWidth="1"/>
    <col min="10494" max="10742" width="11.42578125" style="12" customWidth="1"/>
    <col min="10743" max="10743" width="21.140625" style="12" customWidth="1"/>
    <col min="10744" max="10744" width="8.85546875" style="12" customWidth="1"/>
    <col min="10745" max="10745" width="8" style="12" customWidth="1"/>
    <col min="10746" max="10746" width="8.85546875" style="12" customWidth="1"/>
    <col min="10747" max="10747" width="10.5703125" style="12" customWidth="1"/>
    <col min="10748" max="10748" width="13.7109375" style="12" customWidth="1"/>
    <col min="10749" max="10749" width="9.140625" style="12" customWidth="1"/>
    <col min="10750" max="10998" width="11.42578125" style="12" customWidth="1"/>
    <col min="10999" max="10999" width="21.140625" style="12" customWidth="1"/>
    <col min="11000" max="11000" width="8.85546875" style="12" customWidth="1"/>
    <col min="11001" max="11001" width="8" style="12" customWidth="1"/>
    <col min="11002" max="11002" width="8.85546875" style="12" customWidth="1"/>
    <col min="11003" max="11003" width="10.5703125" style="12" customWidth="1"/>
    <col min="11004" max="11004" width="13.7109375" style="12" customWidth="1"/>
    <col min="11005" max="11005" width="9.140625" style="12" customWidth="1"/>
    <col min="11006" max="11254" width="11.42578125" style="12" customWidth="1"/>
    <col min="11255" max="11255" width="21.140625" style="12" customWidth="1"/>
    <col min="11256" max="11256" width="8.85546875" style="12" customWidth="1"/>
    <col min="11257" max="11257" width="8" style="12" customWidth="1"/>
    <col min="11258" max="11258" width="8.85546875" style="12" customWidth="1"/>
    <col min="11259" max="11259" width="10.5703125" style="12" customWidth="1"/>
    <col min="11260" max="11260" width="13.7109375" style="12" customWidth="1"/>
    <col min="11261" max="11261" width="9.140625" style="12" customWidth="1"/>
    <col min="11262" max="11510" width="11.42578125" style="12" customWidth="1"/>
    <col min="11511" max="11511" width="21.140625" style="12" customWidth="1"/>
    <col min="11512" max="11512" width="8.85546875" style="12" customWidth="1"/>
    <col min="11513" max="11513" width="8" style="12" customWidth="1"/>
    <col min="11514" max="11514" width="8.85546875" style="12" customWidth="1"/>
    <col min="11515" max="11515" width="10.5703125" style="12" customWidth="1"/>
    <col min="11516" max="11516" width="13.7109375" style="12" customWidth="1"/>
    <col min="11517" max="11517" width="9.140625" style="12" customWidth="1"/>
    <col min="11518" max="11766" width="11.42578125" style="12" customWidth="1"/>
    <col min="11767" max="11767" width="21.140625" style="12" customWidth="1"/>
    <col min="11768" max="11768" width="8.85546875" style="12" customWidth="1"/>
    <col min="11769" max="11769" width="8" style="12" customWidth="1"/>
    <col min="11770" max="11770" width="8.85546875" style="12" customWidth="1"/>
    <col min="11771" max="11771" width="10.5703125" style="12" customWidth="1"/>
    <col min="11772" max="11772" width="13.7109375" style="12" customWidth="1"/>
    <col min="11773" max="11773" width="9.140625" style="12" customWidth="1"/>
    <col min="11774" max="12022" width="11.42578125" style="12" customWidth="1"/>
    <col min="12023" max="12023" width="21.140625" style="12" customWidth="1"/>
    <col min="12024" max="12024" width="8.85546875" style="12" customWidth="1"/>
    <col min="12025" max="12025" width="8" style="12" customWidth="1"/>
    <col min="12026" max="12026" width="8.85546875" style="12" customWidth="1"/>
    <col min="12027" max="12027" width="10.5703125" style="12" customWidth="1"/>
    <col min="12028" max="12028" width="13.7109375" style="12" customWidth="1"/>
    <col min="12029" max="12029" width="9.140625" style="12" customWidth="1"/>
    <col min="12030" max="12278" width="11.42578125" style="12" customWidth="1"/>
    <col min="12279" max="12279" width="21.140625" style="12" customWidth="1"/>
    <col min="12280" max="12280" width="8.85546875" style="12" customWidth="1"/>
    <col min="12281" max="12281" width="8" style="12" customWidth="1"/>
    <col min="12282" max="12282" width="8.85546875" style="12" customWidth="1"/>
    <col min="12283" max="12283" width="10.5703125" style="12" customWidth="1"/>
    <col min="12284" max="12284" width="13.7109375" style="12" customWidth="1"/>
    <col min="12285" max="12285" width="9.140625" style="12" customWidth="1"/>
    <col min="12286" max="12534" width="11.42578125" style="12" customWidth="1"/>
    <col min="12535" max="12535" width="21.140625" style="12" customWidth="1"/>
    <col min="12536" max="12536" width="8.85546875" style="12" customWidth="1"/>
    <col min="12537" max="12537" width="8" style="12" customWidth="1"/>
    <col min="12538" max="12538" width="8.85546875" style="12" customWidth="1"/>
    <col min="12539" max="12539" width="10.5703125" style="12" customWidth="1"/>
    <col min="12540" max="12540" width="13.7109375" style="12" customWidth="1"/>
    <col min="12541" max="12541" width="9.140625" style="12" customWidth="1"/>
    <col min="12542" max="12790" width="11.42578125" style="12" customWidth="1"/>
    <col min="12791" max="12791" width="21.140625" style="12" customWidth="1"/>
    <col min="12792" max="12792" width="8.85546875" style="12" customWidth="1"/>
    <col min="12793" max="12793" width="8" style="12" customWidth="1"/>
    <col min="12794" max="12794" width="8.85546875" style="12" customWidth="1"/>
    <col min="12795" max="12795" width="10.5703125" style="12" customWidth="1"/>
    <col min="12796" max="12796" width="13.7109375" style="12" customWidth="1"/>
    <col min="12797" max="12797" width="9.140625" style="12" customWidth="1"/>
    <col min="12798" max="13046" width="11.42578125" style="12" customWidth="1"/>
    <col min="13047" max="13047" width="21.140625" style="12" customWidth="1"/>
    <col min="13048" max="13048" width="8.85546875" style="12" customWidth="1"/>
    <col min="13049" max="13049" width="8" style="12" customWidth="1"/>
    <col min="13050" max="13050" width="8.85546875" style="12" customWidth="1"/>
    <col min="13051" max="13051" width="10.5703125" style="12" customWidth="1"/>
    <col min="13052" max="13052" width="13.7109375" style="12" customWidth="1"/>
    <col min="13053" max="13053" width="9.140625" style="12" customWidth="1"/>
    <col min="13054" max="13302" width="11.42578125" style="12" customWidth="1"/>
    <col min="13303" max="13303" width="21.140625" style="12" customWidth="1"/>
    <col min="13304" max="13304" width="8.85546875" style="12" customWidth="1"/>
    <col min="13305" max="13305" width="8" style="12" customWidth="1"/>
    <col min="13306" max="13306" width="8.85546875" style="12" customWidth="1"/>
    <col min="13307" max="13307" width="10.5703125" style="12" customWidth="1"/>
    <col min="13308" max="13308" width="13.7109375" style="12" customWidth="1"/>
    <col min="13309" max="13309" width="9.140625" style="12" customWidth="1"/>
    <col min="13310" max="13558" width="11.42578125" style="12" customWidth="1"/>
    <col min="13559" max="13559" width="21.140625" style="12" customWidth="1"/>
    <col min="13560" max="13560" width="8.85546875" style="12" customWidth="1"/>
    <col min="13561" max="13561" width="8" style="12" customWidth="1"/>
    <col min="13562" max="13562" width="8.85546875" style="12" customWidth="1"/>
    <col min="13563" max="13563" width="10.5703125" style="12" customWidth="1"/>
    <col min="13564" max="13564" width="13.7109375" style="12" customWidth="1"/>
    <col min="13565" max="13565" width="9.140625" style="12" customWidth="1"/>
    <col min="13566" max="13814" width="11.42578125" style="12" customWidth="1"/>
    <col min="13815" max="13815" width="21.140625" style="12" customWidth="1"/>
    <col min="13816" max="13816" width="8.85546875" style="12" customWidth="1"/>
    <col min="13817" max="13817" width="8" style="12" customWidth="1"/>
    <col min="13818" max="13818" width="8.85546875" style="12" customWidth="1"/>
    <col min="13819" max="13819" width="10.5703125" style="12" customWidth="1"/>
    <col min="13820" max="13820" width="13.7109375" style="12" customWidth="1"/>
    <col min="13821" max="13821" width="9.140625" style="12" customWidth="1"/>
    <col min="13822" max="14070" width="11.42578125" style="12" customWidth="1"/>
    <col min="14071" max="14071" width="21.140625" style="12" customWidth="1"/>
    <col min="14072" max="14072" width="8.85546875" style="12" customWidth="1"/>
    <col min="14073" max="14073" width="8" style="12" customWidth="1"/>
    <col min="14074" max="14074" width="8.85546875" style="12" customWidth="1"/>
    <col min="14075" max="14075" width="10.5703125" style="12" customWidth="1"/>
    <col min="14076" max="14076" width="13.7109375" style="12" customWidth="1"/>
    <col min="14077" max="14077" width="9.140625" style="12" customWidth="1"/>
    <col min="14078" max="14326" width="11.42578125" style="12" customWidth="1"/>
    <col min="14327" max="14327" width="21.140625" style="12" customWidth="1"/>
    <col min="14328" max="14328" width="8.85546875" style="12" customWidth="1"/>
    <col min="14329" max="14329" width="8" style="12" customWidth="1"/>
    <col min="14330" max="14330" width="8.85546875" style="12" customWidth="1"/>
    <col min="14331" max="14331" width="10.5703125" style="12" customWidth="1"/>
    <col min="14332" max="14332" width="13.7109375" style="12" customWidth="1"/>
    <col min="14333" max="14333" width="9.140625" style="12" customWidth="1"/>
    <col min="14334" max="14582" width="11.42578125" style="12" customWidth="1"/>
    <col min="14583" max="14583" width="21.140625" style="12" customWidth="1"/>
    <col min="14584" max="14584" width="8.85546875" style="12" customWidth="1"/>
    <col min="14585" max="14585" width="8" style="12" customWidth="1"/>
    <col min="14586" max="14586" width="8.85546875" style="12" customWidth="1"/>
    <col min="14587" max="14587" width="10.5703125" style="12" customWidth="1"/>
    <col min="14588" max="14588" width="13.7109375" style="12" customWidth="1"/>
    <col min="14589" max="14589" width="9.140625" style="12" customWidth="1"/>
    <col min="14590" max="14838" width="11.42578125" style="12" customWidth="1"/>
    <col min="14839" max="14839" width="21.140625" style="12" customWidth="1"/>
    <col min="14840" max="14840" width="8.85546875" style="12" customWidth="1"/>
    <col min="14841" max="14841" width="8" style="12" customWidth="1"/>
    <col min="14842" max="14842" width="8.85546875" style="12" customWidth="1"/>
    <col min="14843" max="14843" width="10.5703125" style="12" customWidth="1"/>
    <col min="14844" max="14844" width="13.7109375" style="12" customWidth="1"/>
    <col min="14845" max="14845" width="9.140625" style="12" customWidth="1"/>
    <col min="14846" max="15094" width="11.42578125" style="12" customWidth="1"/>
    <col min="15095" max="15095" width="21.140625" style="12" customWidth="1"/>
    <col min="15096" max="15096" width="8.85546875" style="12" customWidth="1"/>
    <col min="15097" max="15097" width="8" style="12" customWidth="1"/>
    <col min="15098" max="15098" width="8.85546875" style="12" customWidth="1"/>
    <col min="15099" max="15099" width="10.5703125" style="12" customWidth="1"/>
    <col min="15100" max="15100" width="13.7109375" style="12" customWidth="1"/>
    <col min="15101" max="15101" width="9.140625" style="12" customWidth="1"/>
    <col min="15102" max="15350" width="11.42578125" style="12" customWidth="1"/>
    <col min="15351" max="15351" width="21.140625" style="12" customWidth="1"/>
    <col min="15352" max="15352" width="8.85546875" style="12" customWidth="1"/>
    <col min="15353" max="15353" width="8" style="12" customWidth="1"/>
    <col min="15354" max="15354" width="8.85546875" style="12" customWidth="1"/>
    <col min="15355" max="15355" width="10.5703125" style="12" customWidth="1"/>
    <col min="15356" max="15356" width="13.7109375" style="12" customWidth="1"/>
    <col min="15357" max="15357" width="9.140625" style="12" customWidth="1"/>
    <col min="15358" max="15606" width="11.42578125" style="12" customWidth="1"/>
    <col min="15607" max="15607" width="21.140625" style="12" customWidth="1"/>
    <col min="15608" max="15608" width="8.85546875" style="12" customWidth="1"/>
    <col min="15609" max="15609" width="8" style="12" customWidth="1"/>
    <col min="15610" max="15610" width="8.85546875" style="12" customWidth="1"/>
    <col min="15611" max="15611" width="10.5703125" style="12" customWidth="1"/>
    <col min="15612" max="15612" width="13.7109375" style="12" customWidth="1"/>
    <col min="15613" max="15613" width="9.140625" style="12" customWidth="1"/>
    <col min="15614" max="15862" width="11.42578125" style="12" customWidth="1"/>
    <col min="15863" max="15863" width="21.140625" style="12" customWidth="1"/>
    <col min="15864" max="15864" width="8.85546875" style="12" customWidth="1"/>
    <col min="15865" max="15865" width="8" style="12" customWidth="1"/>
    <col min="15866" max="15866" width="8.85546875" style="12" customWidth="1"/>
    <col min="15867" max="15867" width="10.5703125" style="12" customWidth="1"/>
    <col min="15868" max="15868" width="13.7109375" style="12" customWidth="1"/>
    <col min="15869" max="15869" width="9.140625" style="12" customWidth="1"/>
    <col min="15870" max="16118" width="11.42578125" style="12" customWidth="1"/>
    <col min="16119" max="16119" width="21.140625" style="12" customWidth="1"/>
    <col min="16120" max="16120" width="8.85546875" style="12" customWidth="1"/>
    <col min="16121" max="16121" width="8" style="12" customWidth="1"/>
    <col min="16122" max="16122" width="8.85546875" style="12" customWidth="1"/>
    <col min="16123" max="16123" width="10.5703125" style="12" customWidth="1"/>
    <col min="16124" max="16124" width="13.7109375" style="12" customWidth="1"/>
    <col min="16125" max="16125" width="9.140625" style="12" customWidth="1"/>
    <col min="16126" max="16384" width="11.42578125" style="12" customWidth="1"/>
  </cols>
  <sheetData>
    <row r="1" spans="1:3" ht="12" customHeight="1" x14ac:dyDescent="0.25">
      <c r="A1" s="10" t="s">
        <v>14</v>
      </c>
      <c r="B1" s="11"/>
      <c r="C1" s="11"/>
    </row>
    <row r="2" spans="1:3" ht="16.5" customHeight="1" x14ac:dyDescent="0.25">
      <c r="A2" s="11" t="s">
        <v>37</v>
      </c>
      <c r="B2" s="26" t="s">
        <v>38</v>
      </c>
      <c r="C2" s="11"/>
    </row>
    <row r="3" spans="1:3" ht="15" x14ac:dyDescent="0.25">
      <c r="A3" s="11" t="s">
        <v>39</v>
      </c>
      <c r="B3" s="47">
        <v>42339</v>
      </c>
      <c r="C3" s="11"/>
    </row>
    <row r="4" spans="1:3" ht="15" x14ac:dyDescent="0.25">
      <c r="A4" s="11" t="s">
        <v>41</v>
      </c>
      <c r="B4" s="28" t="s">
        <v>42</v>
      </c>
      <c r="C4" s="11"/>
    </row>
    <row r="5" spans="1:3" ht="15" x14ac:dyDescent="0.25">
      <c r="A5" s="11"/>
      <c r="B5" s="29"/>
      <c r="C5" s="11"/>
    </row>
    <row r="6" spans="1:3" ht="15" x14ac:dyDescent="0.25">
      <c r="A6" s="11" t="s">
        <v>72</v>
      </c>
      <c r="B6" s="26">
        <v>38</v>
      </c>
      <c r="C6" s="10" t="s">
        <v>66</v>
      </c>
    </row>
    <row r="7" spans="1:3" ht="15" x14ac:dyDescent="0.25">
      <c r="A7" s="13" t="s">
        <v>33</v>
      </c>
      <c r="B7" s="48">
        <v>-10</v>
      </c>
      <c r="C7" s="13" t="str">
        <f>C6</f>
        <v>1 000 USD/dag</v>
      </c>
    </row>
    <row r="8" spans="1:3" ht="15" x14ac:dyDescent="0.25">
      <c r="A8" s="11" t="s">
        <v>44</v>
      </c>
      <c r="B8" s="31">
        <f>B6+B7</f>
        <v>28</v>
      </c>
      <c r="C8" s="11" t="str">
        <f>C6</f>
        <v>1 000 USD/dag</v>
      </c>
    </row>
    <row r="9" spans="1:3" ht="15" x14ac:dyDescent="0.25">
      <c r="A9" s="11" t="s">
        <v>68</v>
      </c>
      <c r="B9" s="30">
        <v>402.50980349740723</v>
      </c>
      <c r="C9" s="10" t="s">
        <v>69</v>
      </c>
    </row>
    <row r="10" spans="1:3" ht="15" x14ac:dyDescent="0.25">
      <c r="A10" s="11" t="s">
        <v>45</v>
      </c>
      <c r="B10" s="15">
        <f>(B8*B9)</f>
        <v>11270.274497927403</v>
      </c>
      <c r="C10" s="10" t="s">
        <v>67</v>
      </c>
    </row>
    <row r="11" spans="1:3" ht="15" x14ac:dyDescent="0.25">
      <c r="A11" s="13" t="s">
        <v>46</v>
      </c>
      <c r="B11" s="48">
        <v>1500</v>
      </c>
      <c r="C11" s="13" t="str">
        <f>C10</f>
        <v>1 000 USD/år</v>
      </c>
    </row>
    <row r="12" spans="1:3" ht="15" x14ac:dyDescent="0.25">
      <c r="A12" s="13" t="s">
        <v>47</v>
      </c>
      <c r="B12" s="14">
        <f>B10-B11</f>
        <v>9770.274497927403</v>
      </c>
      <c r="C12" s="13" t="str">
        <f>C10</f>
        <v>1 000 USD/år</v>
      </c>
    </row>
    <row r="13" spans="1:3" ht="15" x14ac:dyDescent="0.25">
      <c r="A13" s="11"/>
      <c r="B13" s="15"/>
      <c r="C13" s="11"/>
    </row>
    <row r="14" spans="1:3" ht="15" x14ac:dyDescent="0.25">
      <c r="A14" s="11" t="s">
        <v>27</v>
      </c>
      <c r="B14" s="30">
        <v>-100000</v>
      </c>
      <c r="C14" s="10" t="s">
        <v>43</v>
      </c>
    </row>
    <row r="15" spans="1:3" ht="15" x14ac:dyDescent="0.25">
      <c r="A15" s="11" t="s">
        <v>40</v>
      </c>
      <c r="B15" s="32">
        <v>0.05</v>
      </c>
      <c r="C15" s="11"/>
    </row>
    <row r="16" spans="1:3" ht="15" x14ac:dyDescent="0.25">
      <c r="A16" s="11" t="s">
        <v>18</v>
      </c>
      <c r="B16" s="30">
        <v>10</v>
      </c>
      <c r="C16" s="10" t="s">
        <v>70</v>
      </c>
    </row>
    <row r="17" spans="1:3" ht="15" x14ac:dyDescent="0.25">
      <c r="A17" s="13" t="s">
        <v>28</v>
      </c>
      <c r="B17" s="48">
        <v>40000</v>
      </c>
      <c r="C17" s="13" t="str">
        <f>C14</f>
        <v>1 000 USD</v>
      </c>
    </row>
    <row r="18" spans="1:3" ht="15.75" thickBot="1" x14ac:dyDescent="0.3">
      <c r="A18" s="49" t="s">
        <v>6</v>
      </c>
      <c r="B18" s="50">
        <f>-PV(B15,B16,B12,B17)+B14</f>
        <v>0</v>
      </c>
      <c r="C18" s="49" t="str">
        <f>C14</f>
        <v>1 000 USD</v>
      </c>
    </row>
    <row r="19" spans="1:3" ht="15.75" thickTop="1" x14ac:dyDescent="0.25">
      <c r="A19" s="11"/>
      <c r="B19" s="15"/>
      <c r="C19" s="11"/>
    </row>
    <row r="20" spans="1:3" ht="15" x14ac:dyDescent="0.25">
      <c r="A20" s="11"/>
      <c r="B20" s="11"/>
      <c r="C20" s="11"/>
    </row>
    <row r="23" spans="1:3" ht="15" x14ac:dyDescent="0.25">
      <c r="A23" s="11"/>
      <c r="B23" s="15"/>
      <c r="C23" s="11"/>
    </row>
    <row r="24" spans="1:3" ht="15" x14ac:dyDescent="0.25">
      <c r="A24" s="11"/>
      <c r="B24" s="33"/>
      <c r="C24" s="11"/>
    </row>
    <row r="25" spans="1:3" ht="15" x14ac:dyDescent="0.25">
      <c r="A25" s="11"/>
      <c r="B25" s="27"/>
      <c r="C25" s="11"/>
    </row>
    <row r="26" spans="1:3" ht="15" x14ac:dyDescent="0.25">
      <c r="A26" s="11"/>
      <c r="B26" s="11"/>
      <c r="C26" s="11"/>
    </row>
    <row r="27" spans="1:3" ht="15" x14ac:dyDescent="0.25">
      <c r="A27" s="11"/>
      <c r="B27" s="11"/>
      <c r="C27" s="11"/>
    </row>
    <row r="28" spans="1:3" ht="15" x14ac:dyDescent="0.25">
      <c r="A28" s="11"/>
      <c r="B28" s="11"/>
      <c r="C28" s="11"/>
    </row>
    <row r="29" spans="1:3" ht="15" x14ac:dyDescent="0.25">
      <c r="A29" s="11"/>
      <c r="B29" s="11"/>
      <c r="C29" s="11"/>
    </row>
    <row r="30" spans="1:3" ht="15" x14ac:dyDescent="0.25">
      <c r="C30" s="11"/>
    </row>
    <row r="31" spans="1:3" ht="15" x14ac:dyDescent="0.25">
      <c r="C31" s="11"/>
    </row>
    <row r="32" spans="1:3" ht="15" x14ac:dyDescent="0.25">
      <c r="C32" s="11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="140" zoomScaleNormal="140" workbookViewId="0"/>
  </sheetViews>
  <sheetFormatPr baseColWidth="10" defaultColWidth="9.140625" defaultRowHeight="15" x14ac:dyDescent="0.25"/>
  <cols>
    <col min="1" max="1" width="9.42578125" style="52" customWidth="1"/>
    <col min="2" max="5" width="11.42578125" style="60" customWidth="1"/>
    <col min="6" max="6" width="11" style="60" customWidth="1"/>
    <col min="7" max="7" width="10.7109375" style="60" customWidth="1"/>
    <col min="8" max="8" width="11.42578125" style="52" customWidth="1"/>
    <col min="9" max="9" width="12" style="53" customWidth="1"/>
    <col min="10" max="18" width="8.140625" style="52" customWidth="1"/>
    <col min="19" max="16384" width="9.140625" style="4"/>
  </cols>
  <sheetData>
    <row r="1" spans="1:18" x14ac:dyDescent="0.25">
      <c r="A1" s="65" t="s">
        <v>14</v>
      </c>
    </row>
    <row r="2" spans="1:18" x14ac:dyDescent="0.25">
      <c r="E2" s="60" t="s">
        <v>5</v>
      </c>
      <c r="F2" s="60" t="s">
        <v>3</v>
      </c>
      <c r="G2" s="60" t="s">
        <v>7</v>
      </c>
    </row>
    <row r="3" spans="1:18" x14ac:dyDescent="0.25">
      <c r="A3" s="51" t="s">
        <v>2</v>
      </c>
      <c r="B3" s="61" t="s">
        <v>9</v>
      </c>
      <c r="C3" s="61" t="s">
        <v>10</v>
      </c>
      <c r="D3" s="61" t="s">
        <v>0</v>
      </c>
      <c r="E3" s="61" t="s">
        <v>4</v>
      </c>
      <c r="F3" s="61" t="s">
        <v>4</v>
      </c>
      <c r="G3" s="61" t="s">
        <v>8</v>
      </c>
    </row>
    <row r="4" spans="1:18" x14ac:dyDescent="0.25">
      <c r="A4" s="52">
        <v>0</v>
      </c>
      <c r="B4" s="62">
        <v>144000</v>
      </c>
      <c r="C4" s="62"/>
      <c r="D4" s="62"/>
      <c r="E4" s="62"/>
      <c r="F4" s="62"/>
      <c r="G4" s="62">
        <f>B4</f>
        <v>144000</v>
      </c>
      <c r="I4" s="55"/>
      <c r="J4" s="67" t="s">
        <v>11</v>
      </c>
      <c r="K4" s="67"/>
      <c r="L4" s="67"/>
      <c r="M4" s="67"/>
      <c r="N4" s="67"/>
      <c r="O4" s="67"/>
      <c r="P4" s="67"/>
      <c r="Q4" s="67"/>
      <c r="R4" s="67"/>
    </row>
    <row r="5" spans="1:18" x14ac:dyDescent="0.25">
      <c r="A5" s="52">
        <v>1</v>
      </c>
      <c r="C5" s="62">
        <v>-12000</v>
      </c>
      <c r="D5" s="62">
        <v>-700</v>
      </c>
      <c r="E5" s="62">
        <v>-12000</v>
      </c>
      <c r="F5" s="62"/>
      <c r="G5" s="62">
        <f>SUM(C5:F5)</f>
        <v>-24700</v>
      </c>
      <c r="I5" s="59" t="s">
        <v>6</v>
      </c>
      <c r="J5" s="58">
        <v>0</v>
      </c>
      <c r="K5" s="58">
        <v>1</v>
      </c>
      <c r="L5" s="58">
        <v>2</v>
      </c>
      <c r="M5" s="58">
        <v>3</v>
      </c>
      <c r="N5" s="58">
        <v>4</v>
      </c>
      <c r="O5" s="58">
        <v>5</v>
      </c>
      <c r="P5" s="58">
        <v>6</v>
      </c>
      <c r="Q5" s="58">
        <v>7</v>
      </c>
      <c r="R5" s="58">
        <v>8</v>
      </c>
    </row>
    <row r="6" spans="1:18" x14ac:dyDescent="0.25">
      <c r="A6" s="52">
        <v>2</v>
      </c>
      <c r="C6" s="62">
        <f>C5</f>
        <v>-12000</v>
      </c>
      <c r="D6" s="62">
        <f>D5</f>
        <v>-700</v>
      </c>
      <c r="E6" s="62">
        <f>E5</f>
        <v>-12000</v>
      </c>
      <c r="F6" s="62"/>
      <c r="G6" s="62">
        <f t="shared" ref="G6:G16" si="0">SUM(C6:F6)</f>
        <v>-24700</v>
      </c>
      <c r="I6" s="53" t="s">
        <v>12</v>
      </c>
      <c r="J6" s="54">
        <f>$G$4+NPV(J5/100,$G$5:$G$16)</f>
        <v>-8400</v>
      </c>
      <c r="K6" s="54">
        <f t="shared" ref="K6:R6" si="1">$G$4+NPV(K5/100,$G$5:$G$16)</f>
        <v>-6207.7251568882784</v>
      </c>
      <c r="L6" s="54">
        <f t="shared" si="1"/>
        <v>-3667.9108728958818</v>
      </c>
      <c r="M6" s="54">
        <f t="shared" si="1"/>
        <v>-865.19589333073236</v>
      </c>
      <c r="N6" s="54">
        <f t="shared" si="1"/>
        <v>2130.6532552198914</v>
      </c>
      <c r="O6" s="54">
        <f t="shared" si="1"/>
        <v>5262.272797283018</v>
      </c>
      <c r="P6" s="54">
        <f t="shared" si="1"/>
        <v>8482.6430276201572</v>
      </c>
      <c r="Q6" s="54">
        <f t="shared" si="1"/>
        <v>11753.370605611097</v>
      </c>
      <c r="R6" s="54">
        <f t="shared" si="1"/>
        <v>15043.254226972698</v>
      </c>
    </row>
    <row r="7" spans="1:18" x14ac:dyDescent="0.25">
      <c r="A7" s="52">
        <v>3</v>
      </c>
      <c r="C7" s="62">
        <f t="shared" ref="C7:E16" si="2">C6</f>
        <v>-12000</v>
      </c>
      <c r="D7" s="62">
        <f t="shared" si="2"/>
        <v>-700</v>
      </c>
      <c r="E7" s="62">
        <f t="shared" si="2"/>
        <v>-12000</v>
      </c>
      <c r="F7" s="62"/>
      <c r="G7" s="62">
        <f t="shared" si="0"/>
        <v>-24700</v>
      </c>
      <c r="I7" s="59" t="s">
        <v>13</v>
      </c>
      <c r="J7" s="58">
        <f>$G$4+NPV(J5/100,$C$5:$C$16)</f>
        <v>0</v>
      </c>
      <c r="K7" s="58">
        <f t="shared" ref="K7:R7" si="3">$G$4+NPV(K5/100,$C$5:$C$16)</f>
        <v>8939.0703181844146</v>
      </c>
      <c r="L7" s="58">
        <f t="shared" si="3"/>
        <v>17095.905348993823</v>
      </c>
      <c r="M7" s="58">
        <f t="shared" si="3"/>
        <v>24551.952077189213</v>
      </c>
      <c r="N7" s="58">
        <f t="shared" si="3"/>
        <v>31379.114874019695</v>
      </c>
      <c r="O7" s="58">
        <f t="shared" si="3"/>
        <v>37640.980362614326</v>
      </c>
      <c r="P7" s="58">
        <f t="shared" si="3"/>
        <v>43393.872715400212</v>
      </c>
      <c r="Q7" s="58">
        <f t="shared" si="3"/>
        <v>48687.764441268941</v>
      </c>
      <c r="R7" s="58">
        <f t="shared" si="3"/>
        <v>53567.063796898758</v>
      </c>
    </row>
    <row r="8" spans="1:18" x14ac:dyDescent="0.25">
      <c r="A8" s="52">
        <v>4</v>
      </c>
      <c r="C8" s="62">
        <f t="shared" si="2"/>
        <v>-12000</v>
      </c>
      <c r="D8" s="62">
        <f t="shared" si="2"/>
        <v>-700</v>
      </c>
      <c r="E8" s="62">
        <f t="shared" si="2"/>
        <v>-12000</v>
      </c>
      <c r="F8" s="62"/>
      <c r="G8" s="62">
        <f t="shared" si="0"/>
        <v>-24700</v>
      </c>
      <c r="I8" s="55"/>
      <c r="J8" s="54"/>
      <c r="L8" s="54"/>
      <c r="M8" s="54"/>
      <c r="N8" s="54"/>
      <c r="O8" s="54"/>
      <c r="P8" s="54"/>
      <c r="Q8" s="54"/>
      <c r="R8" s="54"/>
    </row>
    <row r="9" spans="1:18" x14ac:dyDescent="0.25">
      <c r="A9" s="52">
        <v>5</v>
      </c>
      <c r="C9" s="62">
        <f t="shared" si="2"/>
        <v>-12000</v>
      </c>
      <c r="D9" s="62">
        <f t="shared" si="2"/>
        <v>-700</v>
      </c>
      <c r="E9" s="62">
        <f t="shared" si="2"/>
        <v>-12000</v>
      </c>
      <c r="F9" s="62"/>
      <c r="G9" s="62">
        <f t="shared" si="0"/>
        <v>-24700</v>
      </c>
      <c r="I9" s="55"/>
      <c r="J9" s="56"/>
      <c r="L9" s="54"/>
      <c r="M9" s="54"/>
      <c r="N9" s="54"/>
      <c r="O9" s="54"/>
      <c r="P9" s="54"/>
      <c r="Q9" s="54"/>
      <c r="R9" s="54"/>
    </row>
    <row r="10" spans="1:18" x14ac:dyDescent="0.25">
      <c r="A10" s="52">
        <v>6</v>
      </c>
      <c r="C10" s="62">
        <f t="shared" si="2"/>
        <v>-12000</v>
      </c>
      <c r="D10" s="62">
        <f t="shared" si="2"/>
        <v>-700</v>
      </c>
      <c r="E10" s="62">
        <f t="shared" si="2"/>
        <v>-12000</v>
      </c>
      <c r="F10" s="62"/>
      <c r="G10" s="62">
        <f t="shared" si="0"/>
        <v>-24700</v>
      </c>
      <c r="I10" s="55"/>
      <c r="K10" s="54"/>
      <c r="L10" s="54" t="s">
        <v>1</v>
      </c>
      <c r="M10" s="54"/>
      <c r="N10" s="54"/>
      <c r="O10" s="54"/>
      <c r="P10" s="54"/>
      <c r="Q10" s="54"/>
      <c r="R10" s="54"/>
    </row>
    <row r="11" spans="1:18" x14ac:dyDescent="0.25">
      <c r="A11" s="52">
        <v>7</v>
      </c>
      <c r="C11" s="62">
        <f t="shared" si="2"/>
        <v>-12000</v>
      </c>
      <c r="D11" s="62">
        <f t="shared" si="2"/>
        <v>-700</v>
      </c>
      <c r="E11" s="62">
        <f t="shared" si="2"/>
        <v>-12000</v>
      </c>
      <c r="F11" s="62"/>
      <c r="G11" s="62">
        <f t="shared" si="0"/>
        <v>-24700</v>
      </c>
      <c r="I11" s="55"/>
      <c r="J11" s="54"/>
      <c r="K11" s="54" t="s">
        <v>1</v>
      </c>
      <c r="L11" s="54"/>
      <c r="M11" s="54"/>
      <c r="N11" s="54"/>
      <c r="O11" s="54"/>
      <c r="P11" s="54"/>
      <c r="Q11" s="54"/>
      <c r="R11" s="54"/>
    </row>
    <row r="12" spans="1:18" x14ac:dyDescent="0.25">
      <c r="A12" s="52">
        <v>8</v>
      </c>
      <c r="C12" s="62">
        <f t="shared" si="2"/>
        <v>-12000</v>
      </c>
      <c r="D12" s="62">
        <f t="shared" si="2"/>
        <v>-700</v>
      </c>
      <c r="E12" s="62">
        <f t="shared" si="2"/>
        <v>-12000</v>
      </c>
      <c r="F12" s="62"/>
      <c r="G12" s="62">
        <f t="shared" si="0"/>
        <v>-24700</v>
      </c>
      <c r="I12" s="55"/>
      <c r="J12" s="54"/>
      <c r="K12" s="54"/>
      <c r="L12" s="54"/>
      <c r="M12" s="54"/>
      <c r="N12" s="54"/>
      <c r="O12" s="54"/>
      <c r="P12" s="54"/>
      <c r="Q12" s="54"/>
      <c r="R12" s="54"/>
    </row>
    <row r="13" spans="1:18" x14ac:dyDescent="0.25">
      <c r="A13" s="52">
        <v>9</v>
      </c>
      <c r="C13" s="62">
        <f t="shared" si="2"/>
        <v>-12000</v>
      </c>
      <c r="D13" s="62">
        <f t="shared" si="2"/>
        <v>-700</v>
      </c>
      <c r="E13" s="62">
        <f t="shared" si="2"/>
        <v>-12000</v>
      </c>
      <c r="F13" s="62"/>
      <c r="G13" s="62">
        <f t="shared" si="0"/>
        <v>-24700</v>
      </c>
      <c r="I13" s="55"/>
      <c r="J13" s="54"/>
      <c r="K13" s="54" t="s">
        <v>1</v>
      </c>
      <c r="L13" s="54"/>
      <c r="M13" s="54"/>
      <c r="N13" s="54"/>
      <c r="O13" s="54"/>
      <c r="P13" s="54"/>
      <c r="Q13" s="54"/>
      <c r="R13" s="54"/>
    </row>
    <row r="14" spans="1:18" x14ac:dyDescent="0.25">
      <c r="A14" s="52">
        <v>10</v>
      </c>
      <c r="C14" s="62">
        <f t="shared" si="2"/>
        <v>-12000</v>
      </c>
      <c r="D14" s="62">
        <f t="shared" si="2"/>
        <v>-700</v>
      </c>
      <c r="E14" s="62">
        <f t="shared" si="2"/>
        <v>-12000</v>
      </c>
      <c r="F14" s="62"/>
      <c r="G14" s="62">
        <f t="shared" si="0"/>
        <v>-24700</v>
      </c>
      <c r="I14" s="55"/>
      <c r="J14" s="54"/>
      <c r="K14" s="54"/>
      <c r="L14" s="54"/>
      <c r="M14" s="54"/>
      <c r="N14" s="54"/>
      <c r="O14" s="54"/>
      <c r="P14" s="54"/>
      <c r="Q14" s="54"/>
      <c r="R14" s="54"/>
    </row>
    <row r="15" spans="1:18" x14ac:dyDescent="0.25">
      <c r="A15" s="52">
        <v>11</v>
      </c>
      <c r="C15" s="62">
        <f t="shared" si="2"/>
        <v>-12000</v>
      </c>
      <c r="D15" s="62">
        <f t="shared" si="2"/>
        <v>-700</v>
      </c>
      <c r="E15" s="62">
        <f t="shared" si="2"/>
        <v>-12000</v>
      </c>
      <c r="F15" s="62"/>
      <c r="G15" s="62">
        <f t="shared" si="0"/>
        <v>-24700</v>
      </c>
      <c r="I15" s="55"/>
      <c r="J15" s="54"/>
      <c r="K15" s="54"/>
      <c r="L15" s="54"/>
      <c r="M15" s="54"/>
      <c r="N15" s="54"/>
      <c r="O15" s="54"/>
      <c r="P15" s="54"/>
      <c r="Q15" s="54"/>
      <c r="R15" s="54"/>
    </row>
    <row r="16" spans="1:18" ht="15.75" thickBot="1" x14ac:dyDescent="0.3">
      <c r="A16" s="57">
        <v>12</v>
      </c>
      <c r="B16" s="63"/>
      <c r="C16" s="64">
        <f t="shared" si="2"/>
        <v>-12000</v>
      </c>
      <c r="D16" s="64">
        <f t="shared" si="2"/>
        <v>-700</v>
      </c>
      <c r="E16" s="64">
        <f t="shared" si="2"/>
        <v>-12000</v>
      </c>
      <c r="F16" s="64">
        <f>-SUM(E5:E16)</f>
        <v>144000</v>
      </c>
      <c r="G16" s="64">
        <f t="shared" si="0"/>
        <v>119300</v>
      </c>
      <c r="I16" s="55"/>
      <c r="J16" s="54"/>
      <c r="K16" s="54"/>
      <c r="L16" s="54"/>
      <c r="M16" s="54"/>
      <c r="N16" s="54"/>
      <c r="O16" s="54"/>
      <c r="P16" s="54"/>
      <c r="Q16" s="54"/>
      <c r="R16" s="54"/>
    </row>
    <row r="17" spans="1:20" ht="15.75" thickTop="1" x14ac:dyDescent="0.25">
      <c r="B17" s="62"/>
      <c r="C17" s="62"/>
      <c r="D17" s="62"/>
      <c r="E17" s="62"/>
      <c r="F17" s="62"/>
      <c r="G17" s="62"/>
      <c r="H17" s="54"/>
      <c r="I17" s="55"/>
      <c r="J17" s="54"/>
      <c r="K17" s="54"/>
      <c r="L17" s="54"/>
      <c r="M17" s="54"/>
      <c r="N17" s="54"/>
      <c r="O17" s="54"/>
      <c r="P17" s="54"/>
      <c r="Q17" s="54"/>
      <c r="R17" s="54"/>
    </row>
    <row r="19" spans="1:20" x14ac:dyDescent="0.25">
      <c r="D19" s="60">
        <v>-700</v>
      </c>
      <c r="T19" s="4" t="s">
        <v>1</v>
      </c>
    </row>
    <row r="20" spans="1:20" x14ac:dyDescent="0.25">
      <c r="A20" s="53"/>
      <c r="I20" s="52"/>
      <c r="K20" s="4"/>
      <c r="L20" s="4"/>
      <c r="M20" s="4"/>
      <c r="N20" s="4"/>
      <c r="O20" s="4"/>
      <c r="P20" s="4"/>
      <c r="Q20" s="4"/>
      <c r="R20" s="4"/>
    </row>
    <row r="21" spans="1:20" x14ac:dyDescent="0.25">
      <c r="A21" s="53"/>
      <c r="I21" s="52"/>
      <c r="K21" s="4"/>
      <c r="L21" s="4"/>
      <c r="M21" s="4"/>
      <c r="N21" s="4"/>
      <c r="O21" s="4"/>
      <c r="P21" s="4"/>
      <c r="Q21" s="4"/>
      <c r="R21" s="4"/>
    </row>
    <row r="22" spans="1:20" x14ac:dyDescent="0.25">
      <c r="A22" s="53"/>
      <c r="I22" s="52"/>
      <c r="K22" s="4"/>
      <c r="L22" s="4"/>
      <c r="M22" s="4"/>
      <c r="N22" s="4"/>
      <c r="O22" s="4"/>
      <c r="P22" s="4"/>
      <c r="Q22" s="4"/>
      <c r="R22" s="4"/>
    </row>
    <row r="23" spans="1:20" x14ac:dyDescent="0.25">
      <c r="A23" s="53"/>
      <c r="I23" s="52"/>
      <c r="K23" s="4"/>
      <c r="L23" s="4"/>
      <c r="M23" s="4"/>
      <c r="N23" s="4"/>
      <c r="O23" s="4"/>
      <c r="P23" s="4"/>
      <c r="Q23" s="4"/>
      <c r="R23" s="4"/>
    </row>
    <row r="24" spans="1:20" x14ac:dyDescent="0.25">
      <c r="A24" s="53" t="s">
        <v>1</v>
      </c>
      <c r="I24" s="52"/>
      <c r="K24" s="4"/>
      <c r="L24" s="4"/>
      <c r="M24" s="4"/>
      <c r="N24" s="4"/>
      <c r="O24" s="4"/>
      <c r="P24" s="4"/>
      <c r="Q24" s="4"/>
      <c r="R24" s="4"/>
    </row>
    <row r="25" spans="1:20" x14ac:dyDescent="0.25">
      <c r="A25" s="53"/>
      <c r="I25" s="52"/>
      <c r="K25" s="4"/>
      <c r="L25" s="4"/>
      <c r="M25" s="4"/>
      <c r="N25" s="4"/>
      <c r="O25" s="4"/>
      <c r="P25" s="4"/>
      <c r="Q25" s="4"/>
      <c r="R25" s="4"/>
    </row>
    <row r="26" spans="1:20" x14ac:dyDescent="0.25">
      <c r="A26" s="53"/>
      <c r="I26" s="52"/>
      <c r="K26" s="4"/>
      <c r="L26" s="4"/>
      <c r="M26" s="4"/>
      <c r="N26" s="4"/>
      <c r="O26" s="4"/>
      <c r="P26" s="4"/>
      <c r="Q26" s="4"/>
      <c r="R26" s="4"/>
    </row>
    <row r="27" spans="1:20" x14ac:dyDescent="0.25">
      <c r="A27" s="53"/>
      <c r="I27" s="52"/>
      <c r="K27" s="4"/>
      <c r="L27" s="4"/>
      <c r="M27" s="4"/>
      <c r="N27" s="4"/>
      <c r="O27" s="4"/>
      <c r="P27" s="4"/>
      <c r="Q27" s="4"/>
      <c r="R27" s="4"/>
    </row>
    <row r="28" spans="1:20" x14ac:dyDescent="0.25">
      <c r="A28" s="53"/>
      <c r="I28" s="52"/>
      <c r="K28" s="4"/>
      <c r="L28" s="4"/>
      <c r="M28" s="4"/>
      <c r="N28" s="4"/>
      <c r="O28" s="4"/>
      <c r="P28" s="4"/>
      <c r="Q28" s="4"/>
      <c r="R28" s="4"/>
    </row>
    <row r="29" spans="1:20" x14ac:dyDescent="0.25">
      <c r="A29" s="53"/>
      <c r="I29" s="52"/>
      <c r="K29" s="4"/>
      <c r="L29" s="4"/>
      <c r="M29" s="4"/>
      <c r="N29" s="4"/>
      <c r="O29" s="4"/>
      <c r="P29" s="4"/>
      <c r="Q29" s="4"/>
      <c r="R29" s="4"/>
    </row>
    <row r="30" spans="1:20" x14ac:dyDescent="0.25">
      <c r="A30" s="53"/>
      <c r="I30" s="52"/>
      <c r="K30" s="4"/>
      <c r="L30" s="4"/>
      <c r="M30" s="4"/>
      <c r="N30" s="4"/>
      <c r="O30" s="4"/>
      <c r="P30" s="4"/>
      <c r="Q30" s="4"/>
      <c r="R30" s="4"/>
    </row>
    <row r="31" spans="1:20" x14ac:dyDescent="0.25">
      <c r="A31" s="53"/>
      <c r="I31" s="52"/>
      <c r="K31" s="4"/>
      <c r="L31" s="4"/>
      <c r="M31" s="4"/>
      <c r="N31" s="4"/>
      <c r="O31" s="4"/>
      <c r="P31" s="4"/>
      <c r="Q31" s="4"/>
      <c r="R31" s="4"/>
    </row>
    <row r="32" spans="1:20" x14ac:dyDescent="0.25">
      <c r="A32" s="53"/>
      <c r="I32" s="52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53"/>
      <c r="I33" s="52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53"/>
      <c r="I34" s="52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53"/>
      <c r="I35" s="52"/>
      <c r="K35" s="4"/>
      <c r="L35" s="4"/>
      <c r="M35" s="4"/>
      <c r="N35" s="4"/>
      <c r="O35" s="4"/>
      <c r="P35" s="4"/>
      <c r="Q35" s="4"/>
      <c r="R35" s="4"/>
    </row>
    <row r="36" spans="1:18" x14ac:dyDescent="0.25">
      <c r="A36" s="53"/>
      <c r="I36" s="52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53"/>
      <c r="I37" s="52"/>
      <c r="K37" s="4" t="s">
        <v>1</v>
      </c>
      <c r="L37" s="4"/>
      <c r="M37" s="4"/>
      <c r="N37" s="4"/>
      <c r="O37" s="4"/>
      <c r="P37" s="4"/>
      <c r="Q37" s="4"/>
      <c r="R37" s="4"/>
    </row>
    <row r="38" spans="1:18" x14ac:dyDescent="0.25">
      <c r="I38" s="52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I39" s="52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52" t="s">
        <v>1</v>
      </c>
      <c r="I40" s="52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25">
      <c r="I41" s="52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I42" s="52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I43" s="52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5">
      <c r="I44" s="52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25">
      <c r="A45" s="52" t="s">
        <v>1</v>
      </c>
      <c r="I45" s="52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5">
      <c r="D46" s="60" t="s">
        <v>1</v>
      </c>
      <c r="I46" s="52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I47" s="52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I48" s="52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I49" s="52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5">
      <c r="I50" s="52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I51" s="52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I52" s="52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53"/>
      <c r="C53" s="60" t="s">
        <v>1</v>
      </c>
      <c r="I53" s="52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53"/>
      <c r="I54" s="52"/>
      <c r="K54" s="4"/>
      <c r="L54" s="4"/>
      <c r="M54" s="4"/>
      <c r="N54" s="4"/>
      <c r="O54" s="4"/>
      <c r="P54" s="4"/>
      <c r="Q54" s="4"/>
      <c r="R54" s="4"/>
    </row>
    <row r="55" spans="1:18" x14ac:dyDescent="0.25">
      <c r="A55" s="53"/>
      <c r="I55" s="52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53"/>
      <c r="I56" s="52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s="53"/>
      <c r="E57" s="60" t="s">
        <v>1</v>
      </c>
      <c r="I57" s="52"/>
      <c r="K57" s="4"/>
      <c r="L57" s="4"/>
      <c r="M57" s="4"/>
      <c r="N57" s="4"/>
      <c r="O57" s="4"/>
      <c r="P57" s="4"/>
      <c r="Q57" s="4"/>
      <c r="R57" s="4"/>
    </row>
  </sheetData>
  <mergeCells count="1">
    <mergeCell ref="J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4" sqref="F4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D45" sqref="D45"/>
    </sheetView>
  </sheetViews>
  <sheetFormatPr baseColWidth="10" defaultColWidth="9.14062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2016-01-08T10:31:08Z</dcterms:modified>
</cp:coreProperties>
</file>