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3A782AC4-B8B4-4532-BC3E-91CBC87BC8FD}" xr6:coauthVersionLast="45" xr6:coauthVersionMax="45" xr10:uidLastSave="{00000000-0000-0000-0000-000000000000}"/>
  <bookViews>
    <workbookView xWindow="1170" yWindow="1125" windowWidth="23415" windowHeight="12675" activeTab="2" xr2:uid="{00000000-000D-0000-FFFF-FFFF00000000}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2" l="1"/>
  <c r="C17" i="12"/>
  <c r="C12" i="12"/>
  <c r="C11" i="12"/>
  <c r="C8" i="12"/>
  <c r="B8" i="12"/>
  <c r="B10" i="12" s="1"/>
  <c r="B12" i="12" s="1"/>
  <c r="B18" i="12" s="1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5" i="3"/>
  <c r="E6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C5" i="3"/>
  <c r="C6" i="3" s="1"/>
  <c r="G4" i="3"/>
  <c r="G3" i="3"/>
  <c r="B15" i="5" l="1"/>
  <c r="C7" i="3"/>
  <c r="G6" i="3"/>
  <c r="E7" i="3"/>
  <c r="E8" i="3" s="1"/>
  <c r="E9" i="3" s="1"/>
  <c r="E10" i="3" s="1"/>
  <c r="E11" i="3" s="1"/>
  <c r="E12" i="3" s="1"/>
  <c r="E13" i="3" s="1"/>
  <c r="E14" i="3" s="1"/>
  <c r="E15" i="3" s="1"/>
  <c r="G5" i="3"/>
  <c r="F15" i="3" l="1"/>
  <c r="C8" i="3"/>
  <c r="G7" i="3"/>
  <c r="C9" i="3" l="1"/>
  <c r="G8" i="3"/>
  <c r="G9" i="3" l="1"/>
  <c r="C10" i="3"/>
  <c r="G10" i="3" l="1"/>
  <c r="C11" i="3"/>
  <c r="C12" i="3" l="1"/>
  <c r="G11" i="3"/>
  <c r="G12" i="3" l="1"/>
  <c r="C13" i="3"/>
  <c r="C14" i="3" l="1"/>
  <c r="G13" i="3"/>
  <c r="C15" i="3" l="1"/>
  <c r="G14" i="3"/>
  <c r="K6" i="3"/>
  <c r="O6" i="3"/>
  <c r="P6" i="3"/>
  <c r="M6" i="3"/>
  <c r="N6" i="3"/>
  <c r="L6" i="3"/>
  <c r="G15" i="3" l="1"/>
  <c r="Q6" i="3"/>
  <c r="R6" i="3"/>
  <c r="J6" i="3"/>
  <c r="N5" i="3" l="1"/>
  <c r="R5" i="3"/>
  <c r="P5" i="3"/>
  <c r="L5" i="3"/>
  <c r="K5" i="3"/>
  <c r="J5" i="3"/>
  <c r="O5" i="3"/>
  <c r="Q5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Dette regnearket inneholder beregningene til oppgave N5.2.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3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3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3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3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3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3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3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4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4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4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4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4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4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4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 shapeId="0" xr:uid="{00000000-0006-0000-05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5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 shapeId="0" xr:uid="{00000000-0006-0000-06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6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<sst xmlns="http://schemas.openxmlformats.org/spreadsheetml/2006/main" count="142" uniqueCount="73">
  <si>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</si>
  <si>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</si>
  <si>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</si>
  <si>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</si>
  <si>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</si>
  <si>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</si>
  <si>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</si>
  <si>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</si>
  <si>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</si>
  <si>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</si>
  <si>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</si>
  <si>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</si>
  <si>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</si>
  <si>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</si>
  <si>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</si>
  <si>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</si>
  <si>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</si>
  <si>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</si>
  <si>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</si>
  <si>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</si>
  <si>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</si>
  <si>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</si>
  <si>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</si>
  <si>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</si>
  <si>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</si>
  <si>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</si>
  <si>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</si>
  <si>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</si>
  <si>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</si>
  <si>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</si>
  <si>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</si>
  <si>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</si>
  <si>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</si>
  <si>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</si>
  <si>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</si>
  <si>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</si>
  <si>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</si>
  <si>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</si>
  <si>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</si>
  <si>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</si>
  <si>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</si>
  <si>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</si>
  <si>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</si>
  <si>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</si>
  <si>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</si>
  <si>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</si>
  <si>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</si>
  <si>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</si>
  <si>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</si>
  <si>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</si>
  <si>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</si>
  <si>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</si>
  <si>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</si>
  <si>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</si>
  <si>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</si>
  <si>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</si>
  <si>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</si>
  <si>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</si>
  <si>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</si>
  <si>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</si>
  <si>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</si>
  <si>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</si>
  <si>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</si>
  <si>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</si>
  <si>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</si>
  <si>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</si>
  <si>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</si>
  <si>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</si>
  <si>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</si>
  <si>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</si>
  <si>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</si>
  <si>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</si>
  <si>
    <t>Restverdi ved planperiodens slutt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</si>
</sst>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 xr:uid="{00000000-0005-0000-0000-000001000000}"/>
    <cellStyle name="Comma 3" xfId="5" xr:uid="{00000000-0005-0000-0000-000002000000}"/>
    <cellStyle name="Komma" xfId="1" builtinId="3"/>
    <cellStyle name="Normal" xfId="0" builtinId="0"/>
    <cellStyle name="Normal 2" xfId="2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'N5.7'!$J$4:$R$4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'N5.7'!$J$5:$R$5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5F8-45DE-848D-8B4FB8611DA0}"/>
            </c:ext>
          </c:extLst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'N5.7'!$J$6:$R$6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F8-45DE-848D-8B4FB861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301128"/>
        <c:axId val="307568136"/>
      </c:lineChart>
      <c:catAx>
        <c:axId val="29430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568136"/>
        <c:crosses val="autoZero"/>
        <c:auto val="1"/>
        <c:lblAlgn val="ctr"/>
        <c:lblOffset val="100"/>
        <c:noMultiLvlLbl val="0"/>
      </c:catAx>
      <c:valAx>
        <c:axId val="307568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4301128"/>
        <c:crossesAt val="1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9</xdr:row>
      <xdr:rowOff>142875</xdr:rowOff>
    </xdr:from>
    <xdr:to>
      <xdr:col>17</xdr:col>
      <xdr:colOff>28575</xdr:colOff>
      <xdr:row>24</xdr:row>
      <xdr:rowOff>9525</xdr:rowOff>
    </xdr:to>
    <xdr:graphicFrame macro="">
      <xdr:nvGraphicFramePr>
        <xdr:cNvPr id="13329" name="Chart 2">
          <a:extLst>
            <a:ext uri="{FF2B5EF4-FFF2-40B4-BE49-F238E27FC236}">
              <a16:creationId xmlns:a16="http://schemas.microsoft.com/office/drawing/2014/main" id="{00000000-0008-0000-0700-00001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zoomScaleNormal="100" workbookViewId="0"/>
  </sheetViews>
  <sheetFormatPr baseColWidth="10" defaultColWidth="8.710937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3"/>
      <c r="C1" s="3"/>
    </row>
    <row r="2" spans="1:13" x14ac:dyDescent="0.25">
      <c r="A2" s="3" t="s">
        <v>15</v>
      </c>
      <c r="B2" s="4">
        <v>-4000</v>
      </c>
      <c r="C2" s="3" t="s">
        <v>16</v>
      </c>
      <c r="E2">
        <v>0</v>
      </c>
      <c r="K2">
        <v>20</v>
      </c>
    </row>
    <row r="3" spans="1:13" x14ac:dyDescent="0.25">
      <c r="A3" s="3" t="s">
        <v>17</v>
      </c>
      <c r="B3" s="4">
        <v>-400</v>
      </c>
      <c r="C3" s="3" t="str">
        <f>C2</f>
        <v>mill kroner</v>
      </c>
      <c r="M3" t="s">
        <v>47</v>
      </c>
    </row>
    <row r="4" spans="1:13" x14ac:dyDescent="0.25">
      <c r="A4" s="3" t="s">
        <v>18</v>
      </c>
      <c r="B4" s="4">
        <v>20</v>
      </c>
      <c r="C4" s="3" t="s">
        <v>19</v>
      </c>
      <c r="E4" s="8">
        <v>-4000</v>
      </c>
      <c r="K4" s="8">
        <v>2400</v>
      </c>
    </row>
    <row r="5" spans="1:13" x14ac:dyDescent="0.25">
      <c r="A5" s="3" t="s">
        <v>39</v>
      </c>
      <c r="B5" s="5">
        <v>4</v>
      </c>
      <c r="C5" s="3" t="s">
        <v>20</v>
      </c>
      <c r="F5">
        <v>-400</v>
      </c>
      <c r="G5">
        <v>-400</v>
      </c>
      <c r="H5" s="1" t="s">
        <v>49</v>
      </c>
      <c r="I5" s="1"/>
      <c r="J5">
        <v>-400</v>
      </c>
      <c r="K5">
        <v>-400</v>
      </c>
    </row>
    <row r="6" spans="1:13" x14ac:dyDescent="0.25">
      <c r="A6" s="3" t="s">
        <v>21</v>
      </c>
      <c r="B6" s="4">
        <v>50</v>
      </c>
      <c r="C6" s="3" t="str">
        <f>C4</f>
        <v>År</v>
      </c>
    </row>
    <row r="7" spans="1:13" x14ac:dyDescent="0.25">
      <c r="A7" s="3" t="s">
        <v>72</v>
      </c>
      <c r="B7" s="6">
        <f>-B2*(1-(B4/B6))</f>
        <v>2400</v>
      </c>
      <c r="C7" s="3" t="str">
        <f>C2</f>
        <v>mill kroner</v>
      </c>
      <c r="E7" s="33">
        <v>1095</v>
      </c>
    </row>
    <row r="8" spans="1:13" x14ac:dyDescent="0.25">
      <c r="A8" s="3" t="s">
        <v>51</v>
      </c>
      <c r="B8" s="7">
        <f>PV(B5/100,B4,0,-B7)</f>
        <v>1095.328670883101</v>
      </c>
      <c r="C8" s="3" t="str">
        <f>C2</f>
        <v>mill kroner</v>
      </c>
      <c r="E8" s="8">
        <f>E4+E7</f>
        <v>-2905</v>
      </c>
    </row>
    <row r="9" spans="1:13" x14ac:dyDescent="0.25">
      <c r="A9" s="3" t="s">
        <v>52</v>
      </c>
      <c r="B9" s="7">
        <f>B2+B8</f>
        <v>-2904.671329116899</v>
      </c>
      <c r="C9" t="str">
        <f>C2</f>
        <v>mill kroner</v>
      </c>
    </row>
    <row r="10" spans="1:13" x14ac:dyDescent="0.25">
      <c r="A10" s="3" t="s">
        <v>53</v>
      </c>
      <c r="B10" s="7">
        <f>-PV(B5/100,B4,B3)</f>
        <v>-5436.1305379870792</v>
      </c>
      <c r="C10" s="3" t="str">
        <f>C3</f>
        <v>mill kroner</v>
      </c>
    </row>
    <row r="11" spans="1:13" x14ac:dyDescent="0.25">
      <c r="A11" s="3" t="s">
        <v>54</v>
      </c>
      <c r="B11" s="6">
        <f>B9+B10</f>
        <v>-8340.801867103979</v>
      </c>
      <c r="C11" s="3" t="str">
        <f>C2</f>
        <v>mill kroner</v>
      </c>
      <c r="E11" s="33">
        <v>-5436</v>
      </c>
    </row>
    <row r="12" spans="1:13" x14ac:dyDescent="0.25">
      <c r="A12" s="3" t="s">
        <v>48</v>
      </c>
      <c r="B12" s="8">
        <f>-PMT(B5/100,B4,B11)</f>
        <v>-613.73080052580667</v>
      </c>
      <c r="C12" s="3" t="str">
        <f>C2</f>
        <v>mill kroner</v>
      </c>
      <c r="E12" s="8">
        <f>E8+E11</f>
        <v>-8341</v>
      </c>
    </row>
    <row r="13" spans="1:13" x14ac:dyDescent="0.25">
      <c r="A13" s="3" t="s">
        <v>22</v>
      </c>
      <c r="B13" s="6">
        <f>-PMT(B5/100,B4,B11)</f>
        <v>-613.73080052580667</v>
      </c>
      <c r="C13" s="3" t="str">
        <f>C10</f>
        <v>mill kroner</v>
      </c>
      <c r="F13">
        <v>-614</v>
      </c>
    </row>
    <row r="14" spans="1:13" x14ac:dyDescent="0.25">
      <c r="A14" s="6" t="s">
        <v>23</v>
      </c>
      <c r="B14" s="4">
        <v>230</v>
      </c>
      <c r="C14" s="3" t="s">
        <v>24</v>
      </c>
      <c r="G14">
        <v>-614</v>
      </c>
    </row>
    <row r="15" spans="1:13" x14ac:dyDescent="0.25">
      <c r="A15" s="3" t="s">
        <v>50</v>
      </c>
      <c r="B15" s="6">
        <f>B13*1000/B14</f>
        <v>-2668.3947848948119</v>
      </c>
      <c r="C15" s="3" t="s">
        <v>25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M10"/>
  <sheetViews>
    <sheetView workbookViewId="0">
      <selection activeCell="P12" sqref="P12"/>
    </sheetView>
  </sheetViews>
  <sheetFormatPr baseColWidth="10" defaultColWidth="8.710937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5">
        <v>0</v>
      </c>
      <c r="G2" s="35">
        <v>1</v>
      </c>
      <c r="H2" s="35">
        <v>2</v>
      </c>
      <c r="I2" s="35" t="s">
        <v>49</v>
      </c>
      <c r="J2" s="35" t="s">
        <v>49</v>
      </c>
      <c r="K2" s="35" t="s">
        <v>49</v>
      </c>
      <c r="L2" s="35">
        <v>119</v>
      </c>
    </row>
    <row r="3" spans="4:13" x14ac:dyDescent="0.25">
      <c r="M3" s="3" t="s">
        <v>55</v>
      </c>
    </row>
    <row r="4" spans="4:13" x14ac:dyDescent="0.25">
      <c r="D4" s="34" t="s">
        <v>56</v>
      </c>
      <c r="F4" s="8">
        <v>500000</v>
      </c>
      <c r="G4">
        <v>0</v>
      </c>
      <c r="H4">
        <v>0</v>
      </c>
      <c r="I4" s="39" t="s">
        <v>49</v>
      </c>
      <c r="J4" s="2" t="s">
        <v>49</v>
      </c>
      <c r="K4" s="2" t="s">
        <v>49</v>
      </c>
      <c r="L4">
        <v>0</v>
      </c>
    </row>
    <row r="8" spans="4:13" x14ac:dyDescent="0.25">
      <c r="D8" s="36" t="s">
        <v>57</v>
      </c>
      <c r="E8" s="37"/>
      <c r="F8" s="33">
        <v>10000</v>
      </c>
      <c r="G8" s="33">
        <v>10000</v>
      </c>
      <c r="H8" s="33">
        <v>10000</v>
      </c>
      <c r="I8" s="39" t="s">
        <v>49</v>
      </c>
      <c r="J8" s="2" t="s">
        <v>49</v>
      </c>
      <c r="K8" s="2" t="s">
        <v>49</v>
      </c>
      <c r="L8" s="33">
        <v>10000</v>
      </c>
    </row>
    <row r="9" spans="4:13" x14ac:dyDescent="0.25">
      <c r="D9" s="38" t="s">
        <v>58</v>
      </c>
      <c r="I9" s="1"/>
      <c r="J9" s="1"/>
      <c r="K9" s="1"/>
    </row>
    <row r="10" spans="4:13" x14ac:dyDescent="0.25">
      <c r="D10" s="64" t="s">
        <v>59</v>
      </c>
      <c r="E10" s="64"/>
      <c r="F10" s="8">
        <v>490000</v>
      </c>
      <c r="G10" s="8">
        <v>-10000</v>
      </c>
      <c r="H10" s="8">
        <v>-10000</v>
      </c>
      <c r="I10" s="1" t="s">
        <v>49</v>
      </c>
      <c r="J10" s="1" t="s">
        <v>49</v>
      </c>
      <c r="K10" s="1" t="s">
        <v>49</v>
      </c>
      <c r="L10" s="8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tabSelected="1" zoomScaleNormal="100" workbookViewId="0">
      <selection activeCell="M18" sqref="M18"/>
    </sheetView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14000</v>
      </c>
      <c r="D6" s="42" t="s">
        <v>33</v>
      </c>
      <c r="E6" s="43">
        <f>-A6*C6/1000000</f>
        <v>-5.1100000000000003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8.1900000000000013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-14.61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3.2141999999999999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70</v>
      </c>
      <c r="B14" s="24"/>
      <c r="C14" s="24"/>
      <c r="D14" s="24"/>
      <c r="E14" s="23">
        <f>E10+E11+E12+E13</f>
        <v>2.7738338968904444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Normal="100" workbookViewId="0"/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10000</v>
      </c>
      <c r="D6" s="42" t="s">
        <v>33</v>
      </c>
      <c r="E6" s="43">
        <f>-A6*C6/1000000</f>
        <v>-3.65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9.65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-13.15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2.8930000000000002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64</v>
      </c>
      <c r="B14" s="24"/>
      <c r="C14" s="24"/>
      <c r="D14" s="24"/>
      <c r="E14" s="23">
        <f>E10+E11+E12+E13</f>
        <v>3.9126338968904442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zoomScaleNormal="100" workbookViewId="0">
      <selection activeCell="F14" sqref="F14"/>
    </sheetView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285156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5.75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350</v>
      </c>
      <c r="C9" s="9" t="s">
        <v>68</v>
      </c>
    </row>
    <row r="10" spans="1:3" ht="15" x14ac:dyDescent="0.25">
      <c r="A10" s="10" t="s">
        <v>44</v>
      </c>
      <c r="B10" s="14">
        <f>(B8*B9)</f>
        <v>9800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8300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-11353.069946135685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zoomScaleNormal="100" workbookViewId="0"/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57031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2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402.50980349740723</v>
      </c>
      <c r="C9" s="9" t="s">
        <v>68</v>
      </c>
    </row>
    <row r="10" spans="1:3" ht="15" x14ac:dyDescent="0.25">
      <c r="A10" s="10" t="s">
        <v>44</v>
      </c>
      <c r="B10" s="14">
        <f>(B8*B9)</f>
        <v>11270.274497927403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9770.274497927403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0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6"/>
  <sheetViews>
    <sheetView topLeftCell="A4" zoomScale="140" zoomScaleNormal="140" workbookViewId="0">
      <selection activeCell="H24" sqref="H24"/>
    </sheetView>
  </sheetViews>
  <sheetFormatPr baseColWidth="10" defaultColWidth="9.140625" defaultRowHeight="15" x14ac:dyDescent="0.25"/>
  <cols>
    <col min="1" max="1" width="9.42578125" style="51" customWidth="1"/>
    <col min="2" max="5" width="11.42578125" style="59" customWidth="1"/>
    <col min="6" max="6" width="11" style="59" customWidth="1"/>
    <col min="7" max="7" width="10.7109375" style="59" customWidth="1"/>
    <col min="8" max="8" width="11.42578125" style="51" customWidth="1"/>
    <col min="9" max="9" width="12" style="52" customWidth="1"/>
    <col min="10" max="18" width="8.140625" style="51" customWidth="1"/>
    <col min="19" max="16384" width="9.140625" style="3"/>
  </cols>
  <sheetData>
    <row r="1" spans="1:18" x14ac:dyDescent="0.25">
      <c r="E1" s="59" t="s">
        <v>5</v>
      </c>
      <c r="F1" s="59" t="s">
        <v>3</v>
      </c>
      <c r="G1" s="59" t="s">
        <v>7</v>
      </c>
    </row>
    <row r="2" spans="1:18" x14ac:dyDescent="0.25">
      <c r="A2" s="50" t="s">
        <v>2</v>
      </c>
      <c r="B2" s="60" t="s">
        <v>9</v>
      </c>
      <c r="C2" s="60" t="s">
        <v>10</v>
      </c>
      <c r="D2" s="60" t="s">
        <v>0</v>
      </c>
      <c r="E2" s="60" t="s">
        <v>4</v>
      </c>
      <c r="F2" s="60" t="s">
        <v>4</v>
      </c>
      <c r="G2" s="60" t="s">
        <v>8</v>
      </c>
    </row>
    <row r="3" spans="1:18" x14ac:dyDescent="0.25">
      <c r="A3" s="51">
        <v>0</v>
      </c>
      <c r="B3" s="61">
        <v>144000</v>
      </c>
      <c r="C3" s="61"/>
      <c r="D3" s="61"/>
      <c r="E3" s="61"/>
      <c r="F3" s="61"/>
      <c r="G3" s="61">
        <f>B3</f>
        <v>144000</v>
      </c>
      <c r="I3" s="54"/>
      <c r="J3" s="65" t="s">
        <v>11</v>
      </c>
      <c r="K3" s="65"/>
      <c r="L3" s="65"/>
      <c r="M3" s="65"/>
      <c r="N3" s="65"/>
      <c r="O3" s="65"/>
      <c r="P3" s="65"/>
      <c r="Q3" s="65"/>
      <c r="R3" s="65"/>
    </row>
    <row r="4" spans="1:18" x14ac:dyDescent="0.25">
      <c r="A4" s="51">
        <v>1</v>
      </c>
      <c r="C4" s="61">
        <v>-12000</v>
      </c>
      <c r="D4" s="61">
        <v>-700</v>
      </c>
      <c r="E4" s="61">
        <v>-12000</v>
      </c>
      <c r="F4" s="61"/>
      <c r="G4" s="61">
        <f>SUM(C4:F4)</f>
        <v>-24700</v>
      </c>
      <c r="I4" s="58" t="s">
        <v>6</v>
      </c>
      <c r="J4" s="57">
        <v>0</v>
      </c>
      <c r="K4" s="57">
        <v>1</v>
      </c>
      <c r="L4" s="57">
        <v>2</v>
      </c>
      <c r="M4" s="57">
        <v>3</v>
      </c>
      <c r="N4" s="57">
        <v>4</v>
      </c>
      <c r="O4" s="57">
        <v>5</v>
      </c>
      <c r="P4" s="57">
        <v>6</v>
      </c>
      <c r="Q4" s="57">
        <v>7</v>
      </c>
      <c r="R4" s="57">
        <v>8</v>
      </c>
    </row>
    <row r="5" spans="1:18" x14ac:dyDescent="0.25">
      <c r="A5" s="51">
        <v>2</v>
      </c>
      <c r="C5" s="61">
        <f>C4</f>
        <v>-12000</v>
      </c>
      <c r="D5" s="61">
        <f>D4</f>
        <v>-700</v>
      </c>
      <c r="E5" s="61">
        <f>E4</f>
        <v>-12000</v>
      </c>
      <c r="F5" s="61"/>
      <c r="G5" s="61">
        <f t="shared" ref="G5:G15" si="0">SUM(C5:F5)</f>
        <v>-24700</v>
      </c>
      <c r="I5" s="52" t="s">
        <v>12</v>
      </c>
      <c r="J5" s="53">
        <f>$G$3+NPV(J4/100,$G$4:$G$15)</f>
        <v>-8400</v>
      </c>
      <c r="K5" s="53">
        <f t="shared" ref="K5:R5" si="1">$G$3+NPV(K4/100,$G$4:$G$15)</f>
        <v>-6207.7251568882784</v>
      </c>
      <c r="L5" s="53">
        <f t="shared" si="1"/>
        <v>-3667.9108728958818</v>
      </c>
      <c r="M5" s="53">
        <f t="shared" si="1"/>
        <v>-865.19589333073236</v>
      </c>
      <c r="N5" s="53">
        <f t="shared" si="1"/>
        <v>2130.6532552198914</v>
      </c>
      <c r="O5" s="53">
        <f t="shared" si="1"/>
        <v>5262.272797283018</v>
      </c>
      <c r="P5" s="53">
        <f t="shared" si="1"/>
        <v>8482.6430276201572</v>
      </c>
      <c r="Q5" s="53">
        <f t="shared" si="1"/>
        <v>11753.370605611097</v>
      </c>
      <c r="R5" s="53">
        <f t="shared" si="1"/>
        <v>15043.254226972698</v>
      </c>
    </row>
    <row r="6" spans="1:18" x14ac:dyDescent="0.25">
      <c r="A6" s="51">
        <v>3</v>
      </c>
      <c r="C6" s="61">
        <f t="shared" ref="C6:E15" si="2">C5</f>
        <v>-12000</v>
      </c>
      <c r="D6" s="61">
        <f t="shared" si="2"/>
        <v>-700</v>
      </c>
      <c r="E6" s="61">
        <f t="shared" si="2"/>
        <v>-12000</v>
      </c>
      <c r="F6" s="61"/>
      <c r="G6" s="61">
        <f t="shared" si="0"/>
        <v>-24700</v>
      </c>
      <c r="I6" s="58" t="s">
        <v>13</v>
      </c>
      <c r="J6" s="57">
        <f>$G$3+NPV(J4/100,$C$4:$C$15)</f>
        <v>0</v>
      </c>
      <c r="K6" s="57">
        <f t="shared" ref="K6:R6" si="3">$G$3+NPV(K4/100,$C$4:$C$15)</f>
        <v>8939.0703181844146</v>
      </c>
      <c r="L6" s="57">
        <f t="shared" si="3"/>
        <v>17095.905348993823</v>
      </c>
      <c r="M6" s="57">
        <f t="shared" si="3"/>
        <v>24551.952077189213</v>
      </c>
      <c r="N6" s="57">
        <f t="shared" si="3"/>
        <v>31379.114874019695</v>
      </c>
      <c r="O6" s="57">
        <f t="shared" si="3"/>
        <v>37640.980362614326</v>
      </c>
      <c r="P6" s="57">
        <f t="shared" si="3"/>
        <v>43393.872715400212</v>
      </c>
      <c r="Q6" s="57">
        <f t="shared" si="3"/>
        <v>48687.764441268941</v>
      </c>
      <c r="R6" s="57">
        <f t="shared" si="3"/>
        <v>53567.063796898758</v>
      </c>
    </row>
    <row r="7" spans="1:18" x14ac:dyDescent="0.25">
      <c r="A7" s="51">
        <v>4</v>
      </c>
      <c r="C7" s="61">
        <f t="shared" si="2"/>
        <v>-12000</v>
      </c>
      <c r="D7" s="61">
        <f t="shared" si="2"/>
        <v>-700</v>
      </c>
      <c r="E7" s="61">
        <f t="shared" si="2"/>
        <v>-12000</v>
      </c>
      <c r="F7" s="61"/>
      <c r="G7" s="61">
        <f t="shared" si="0"/>
        <v>-24700</v>
      </c>
      <c r="I7" s="54"/>
      <c r="J7" s="53"/>
      <c r="L7" s="53"/>
      <c r="M7" s="53"/>
      <c r="N7" s="53"/>
      <c r="O7" s="53"/>
      <c r="P7" s="53"/>
      <c r="Q7" s="53"/>
      <c r="R7" s="53"/>
    </row>
    <row r="8" spans="1:18" x14ac:dyDescent="0.25">
      <c r="A8" s="51">
        <v>5</v>
      </c>
      <c r="C8" s="61">
        <f t="shared" si="2"/>
        <v>-12000</v>
      </c>
      <c r="D8" s="61">
        <f t="shared" si="2"/>
        <v>-700</v>
      </c>
      <c r="E8" s="61">
        <f t="shared" si="2"/>
        <v>-12000</v>
      </c>
      <c r="F8" s="61"/>
      <c r="G8" s="61">
        <f t="shared" si="0"/>
        <v>-24700</v>
      </c>
      <c r="I8" s="54"/>
      <c r="J8" s="55"/>
      <c r="L8" s="53"/>
      <c r="M8" s="53"/>
      <c r="N8" s="53"/>
      <c r="O8" s="53"/>
      <c r="P8" s="53"/>
      <c r="Q8" s="53"/>
      <c r="R8" s="53"/>
    </row>
    <row r="9" spans="1:18" x14ac:dyDescent="0.25">
      <c r="A9" s="51">
        <v>6</v>
      </c>
      <c r="C9" s="61">
        <f t="shared" si="2"/>
        <v>-12000</v>
      </c>
      <c r="D9" s="61">
        <f t="shared" si="2"/>
        <v>-700</v>
      </c>
      <c r="E9" s="61">
        <f t="shared" si="2"/>
        <v>-12000</v>
      </c>
      <c r="F9" s="61"/>
      <c r="G9" s="61">
        <f t="shared" si="0"/>
        <v>-24700</v>
      </c>
      <c r="I9" s="54"/>
      <c r="K9" s="53"/>
      <c r="L9" s="53" t="s">
        <v>1</v>
      </c>
      <c r="M9" s="53"/>
      <c r="N9" s="53"/>
      <c r="O9" s="53"/>
      <c r="P9" s="53"/>
      <c r="Q9" s="53"/>
      <c r="R9" s="53"/>
    </row>
    <row r="10" spans="1:18" x14ac:dyDescent="0.25">
      <c r="A10" s="51">
        <v>7</v>
      </c>
      <c r="C10" s="61">
        <f t="shared" si="2"/>
        <v>-12000</v>
      </c>
      <c r="D10" s="61">
        <f t="shared" si="2"/>
        <v>-700</v>
      </c>
      <c r="E10" s="61">
        <f t="shared" si="2"/>
        <v>-12000</v>
      </c>
      <c r="F10" s="61"/>
      <c r="G10" s="61">
        <f t="shared" si="0"/>
        <v>-24700</v>
      </c>
      <c r="I10" s="54"/>
      <c r="J10" s="53"/>
      <c r="K10" s="53" t="s">
        <v>1</v>
      </c>
      <c r="L10" s="53"/>
      <c r="M10" s="53"/>
      <c r="N10" s="53"/>
      <c r="O10" s="53"/>
      <c r="P10" s="53"/>
      <c r="Q10" s="53"/>
      <c r="R10" s="53"/>
    </row>
    <row r="11" spans="1:18" x14ac:dyDescent="0.25">
      <c r="A11" s="51">
        <v>8</v>
      </c>
      <c r="C11" s="61">
        <f t="shared" si="2"/>
        <v>-12000</v>
      </c>
      <c r="D11" s="61">
        <f t="shared" si="2"/>
        <v>-700</v>
      </c>
      <c r="E11" s="61">
        <f t="shared" si="2"/>
        <v>-12000</v>
      </c>
      <c r="F11" s="61"/>
      <c r="G11" s="61">
        <f t="shared" si="0"/>
        <v>-24700</v>
      </c>
      <c r="I11" s="54"/>
      <c r="J11" s="53"/>
      <c r="K11" s="53"/>
      <c r="L11" s="53"/>
      <c r="M11" s="53"/>
      <c r="N11" s="53"/>
      <c r="O11" s="53"/>
      <c r="P11" s="53"/>
      <c r="Q11" s="53"/>
      <c r="R11" s="53"/>
    </row>
    <row r="12" spans="1:18" x14ac:dyDescent="0.25">
      <c r="A12" s="51">
        <v>9</v>
      </c>
      <c r="C12" s="61">
        <f t="shared" si="2"/>
        <v>-12000</v>
      </c>
      <c r="D12" s="61">
        <f t="shared" si="2"/>
        <v>-700</v>
      </c>
      <c r="E12" s="61">
        <f t="shared" si="2"/>
        <v>-12000</v>
      </c>
      <c r="F12" s="61"/>
      <c r="G12" s="61">
        <f t="shared" si="0"/>
        <v>-24700</v>
      </c>
      <c r="I12" s="54"/>
      <c r="J12" s="53"/>
      <c r="K12" s="53" t="s">
        <v>1</v>
      </c>
      <c r="L12" s="53"/>
      <c r="M12" s="53"/>
      <c r="N12" s="53"/>
      <c r="O12" s="53"/>
      <c r="P12" s="53"/>
      <c r="Q12" s="53"/>
      <c r="R12" s="53"/>
    </row>
    <row r="13" spans="1:18" x14ac:dyDescent="0.25">
      <c r="A13" s="51">
        <v>10</v>
      </c>
      <c r="C13" s="61">
        <f t="shared" si="2"/>
        <v>-12000</v>
      </c>
      <c r="D13" s="61">
        <f t="shared" si="2"/>
        <v>-700</v>
      </c>
      <c r="E13" s="61">
        <f t="shared" si="2"/>
        <v>-12000</v>
      </c>
      <c r="F13" s="61"/>
      <c r="G13" s="61">
        <f t="shared" si="0"/>
        <v>-24700</v>
      </c>
      <c r="I13" s="54"/>
      <c r="J13" s="53"/>
      <c r="K13" s="53"/>
      <c r="L13" s="53"/>
      <c r="M13" s="53"/>
      <c r="N13" s="53"/>
      <c r="O13" s="53"/>
      <c r="P13" s="53"/>
      <c r="Q13" s="53"/>
      <c r="R13" s="53"/>
    </row>
    <row r="14" spans="1:18" x14ac:dyDescent="0.25">
      <c r="A14" s="51">
        <v>11</v>
      </c>
      <c r="C14" s="61">
        <f t="shared" si="2"/>
        <v>-12000</v>
      </c>
      <c r="D14" s="61">
        <f t="shared" si="2"/>
        <v>-700</v>
      </c>
      <c r="E14" s="61">
        <f t="shared" si="2"/>
        <v>-12000</v>
      </c>
      <c r="F14" s="61"/>
      <c r="G14" s="61">
        <f t="shared" si="0"/>
        <v>-24700</v>
      </c>
      <c r="I14" s="54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15.75" thickBot="1" x14ac:dyDescent="0.3">
      <c r="A15" s="56">
        <v>12</v>
      </c>
      <c r="B15" s="62"/>
      <c r="C15" s="63">
        <f t="shared" si="2"/>
        <v>-12000</v>
      </c>
      <c r="D15" s="63">
        <f t="shared" si="2"/>
        <v>-700</v>
      </c>
      <c r="E15" s="63">
        <f t="shared" si="2"/>
        <v>-12000</v>
      </c>
      <c r="F15" s="63">
        <f>-SUM(E4:E15)</f>
        <v>144000</v>
      </c>
      <c r="G15" s="63">
        <f t="shared" si="0"/>
        <v>119300</v>
      </c>
      <c r="I15" s="54"/>
      <c r="J15" s="53"/>
      <c r="K15" s="53"/>
      <c r="L15" s="53"/>
      <c r="M15" s="53"/>
      <c r="N15" s="53"/>
      <c r="O15" s="53"/>
      <c r="P15" s="53"/>
      <c r="Q15" s="53"/>
      <c r="R15" s="53"/>
    </row>
    <row r="16" spans="1:18" ht="15.75" thickTop="1" x14ac:dyDescent="0.25">
      <c r="B16" s="61"/>
      <c r="C16" s="61"/>
      <c r="D16" s="61"/>
      <c r="E16" s="61"/>
      <c r="F16" s="61"/>
      <c r="G16" s="61"/>
      <c r="H16" s="53"/>
      <c r="I16" s="54"/>
      <c r="J16" s="53"/>
      <c r="K16" s="53"/>
      <c r="L16" s="53"/>
      <c r="M16" s="53"/>
      <c r="N16" s="53"/>
      <c r="O16" s="53"/>
      <c r="P16" s="53"/>
      <c r="Q16" s="53"/>
      <c r="R16" s="53"/>
    </row>
    <row r="18" spans="1:20" x14ac:dyDescent="0.25">
      <c r="D18" s="59">
        <v>-700</v>
      </c>
      <c r="T18" s="3" t="s">
        <v>1</v>
      </c>
    </row>
    <row r="19" spans="1:20" x14ac:dyDescent="0.25">
      <c r="A19" s="52"/>
      <c r="I19" s="51"/>
      <c r="K19" s="3"/>
      <c r="L19" s="3"/>
      <c r="M19" s="3"/>
      <c r="N19" s="3"/>
      <c r="O19" s="3"/>
      <c r="P19" s="3"/>
      <c r="Q19" s="3"/>
      <c r="R19" s="3"/>
    </row>
    <row r="20" spans="1:20" x14ac:dyDescent="0.25">
      <c r="A20" s="52"/>
      <c r="I20" s="51"/>
      <c r="K20" s="3"/>
      <c r="L20" s="3"/>
      <c r="M20" s="3"/>
      <c r="N20" s="3"/>
      <c r="O20" s="3"/>
      <c r="P20" s="3"/>
      <c r="Q20" s="3"/>
      <c r="R20" s="3"/>
    </row>
    <row r="21" spans="1:20" x14ac:dyDescent="0.25">
      <c r="A21" s="52"/>
      <c r="I21" s="51"/>
      <c r="K21" s="3"/>
      <c r="L21" s="3"/>
      <c r="M21" s="3"/>
      <c r="N21" s="3"/>
      <c r="O21" s="3"/>
      <c r="P21" s="3"/>
      <c r="Q21" s="3"/>
      <c r="R21" s="3"/>
    </row>
    <row r="22" spans="1:20" x14ac:dyDescent="0.25">
      <c r="A22" s="52"/>
      <c r="I22" s="51"/>
      <c r="K22" s="3"/>
      <c r="L22" s="3"/>
      <c r="M22" s="3"/>
      <c r="N22" s="3"/>
      <c r="O22" s="3"/>
      <c r="P22" s="3"/>
      <c r="Q22" s="3"/>
      <c r="R22" s="3"/>
    </row>
    <row r="23" spans="1:20" x14ac:dyDescent="0.25">
      <c r="A23" s="52" t="s">
        <v>1</v>
      </c>
      <c r="I23" s="51"/>
      <c r="K23" s="3"/>
      <c r="L23" s="3"/>
      <c r="M23" s="3"/>
      <c r="N23" s="3"/>
      <c r="O23" s="3"/>
      <c r="P23" s="3"/>
      <c r="Q23" s="3"/>
      <c r="R23" s="3"/>
    </row>
    <row r="24" spans="1:20" x14ac:dyDescent="0.25">
      <c r="A24" s="52"/>
      <c r="I24" s="51"/>
      <c r="K24" s="3"/>
      <c r="L24" s="3"/>
      <c r="M24" s="3"/>
      <c r="N24" s="3"/>
      <c r="O24" s="3"/>
      <c r="P24" s="3"/>
      <c r="Q24" s="3"/>
      <c r="R24" s="3"/>
    </row>
    <row r="25" spans="1:20" x14ac:dyDescent="0.25">
      <c r="A25" s="52"/>
      <c r="I25" s="51"/>
      <c r="K25" s="3"/>
      <c r="L25" s="3"/>
      <c r="M25" s="3"/>
      <c r="N25" s="3"/>
      <c r="O25" s="3"/>
      <c r="P25" s="3"/>
      <c r="Q25" s="3"/>
      <c r="R25" s="3"/>
    </row>
    <row r="26" spans="1:20" x14ac:dyDescent="0.25">
      <c r="A26" s="52"/>
      <c r="I26" s="51"/>
      <c r="K26" s="3"/>
      <c r="L26" s="3"/>
      <c r="M26" s="3"/>
      <c r="N26" s="3"/>
      <c r="O26" s="3"/>
      <c r="P26" s="3"/>
      <c r="Q26" s="3"/>
      <c r="R26" s="3"/>
    </row>
    <row r="27" spans="1:20" x14ac:dyDescent="0.25">
      <c r="A27" s="52"/>
      <c r="I27" s="51"/>
      <c r="K27" s="3"/>
      <c r="L27" s="3"/>
      <c r="M27" s="3"/>
      <c r="N27" s="3"/>
      <c r="O27" s="3"/>
      <c r="P27" s="3"/>
      <c r="Q27" s="3"/>
      <c r="R27" s="3"/>
    </row>
    <row r="28" spans="1:20" x14ac:dyDescent="0.25">
      <c r="A28" s="52"/>
      <c r="I28" s="51"/>
      <c r="K28" s="3"/>
      <c r="L28" s="3"/>
      <c r="M28" s="3"/>
      <c r="N28" s="3"/>
      <c r="O28" s="3"/>
      <c r="P28" s="3"/>
      <c r="Q28" s="3"/>
      <c r="R28" s="3"/>
    </row>
    <row r="29" spans="1:20" x14ac:dyDescent="0.25">
      <c r="A29" s="52"/>
      <c r="I29" s="51"/>
      <c r="K29" s="3"/>
      <c r="L29" s="3"/>
      <c r="M29" s="3"/>
      <c r="N29" s="3"/>
      <c r="O29" s="3"/>
      <c r="P29" s="3"/>
      <c r="Q29" s="3"/>
      <c r="R29" s="3"/>
    </row>
    <row r="30" spans="1:20" x14ac:dyDescent="0.25">
      <c r="A30" s="52"/>
      <c r="I30" s="51"/>
      <c r="K30" s="3"/>
      <c r="L30" s="3"/>
      <c r="M30" s="3"/>
      <c r="N30" s="3"/>
      <c r="O30" s="3"/>
      <c r="P30" s="3"/>
      <c r="Q30" s="3"/>
      <c r="R30" s="3"/>
    </row>
    <row r="31" spans="1:20" x14ac:dyDescent="0.25">
      <c r="A31" s="52"/>
      <c r="I31" s="51"/>
      <c r="K31" s="3"/>
      <c r="L31" s="3"/>
      <c r="M31" s="3"/>
      <c r="N31" s="3"/>
      <c r="O31" s="3"/>
      <c r="P31" s="3"/>
      <c r="Q31" s="3"/>
      <c r="R31" s="3"/>
    </row>
    <row r="32" spans="1:20" x14ac:dyDescent="0.25">
      <c r="A32" s="52"/>
      <c r="I32" s="51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52"/>
      <c r="I33" s="51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52"/>
      <c r="I34" s="51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52"/>
      <c r="I35" s="51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52"/>
      <c r="I36" s="51"/>
      <c r="K36" s="3" t="s">
        <v>1</v>
      </c>
      <c r="L36" s="3"/>
      <c r="M36" s="3"/>
      <c r="N36" s="3"/>
      <c r="O36" s="3"/>
      <c r="P36" s="3"/>
      <c r="Q36" s="3"/>
      <c r="R36" s="3"/>
    </row>
    <row r="37" spans="1:18" x14ac:dyDescent="0.25">
      <c r="I37" s="51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I38" s="51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51" t="s">
        <v>1</v>
      </c>
      <c r="I39" s="51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I40" s="51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I41" s="51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I42" s="51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I43" s="51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51" t="s">
        <v>1</v>
      </c>
      <c r="I44" s="51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D45" s="59" t="s">
        <v>1</v>
      </c>
      <c r="I45" s="51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I46" s="51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I47" s="51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I48" s="51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I49" s="51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I50" s="51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I51" s="51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52"/>
      <c r="C52" s="59" t="s">
        <v>1</v>
      </c>
      <c r="I52" s="51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52"/>
      <c r="I53" s="51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52"/>
      <c r="I54" s="51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52"/>
      <c r="I55" s="51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52"/>
      <c r="E56" s="59" t="s">
        <v>1</v>
      </c>
      <c r="I56" s="51"/>
      <c r="K56" s="3"/>
      <c r="L56" s="3"/>
      <c r="M56" s="3"/>
      <c r="N56" s="3"/>
      <c r="O56" s="3"/>
      <c r="P56" s="3"/>
      <c r="Q56" s="3"/>
      <c r="R56" s="3"/>
    </row>
  </sheetData>
  <mergeCells count="1">
    <mergeCell ref="J3:R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4" sqref="F44"/>
    </sheetView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"/>
  <sheetViews>
    <sheetView workbookViewId="0">
      <selection activeCell="D45" sqref="D45"/>
    </sheetView>
  </sheetViews>
  <sheetFormatPr baseColWidth="10" defaultColWidth="8.710937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2020-01-22T10:14:59Z</dcterms:modified>
</cp:coreProperties>
</file>