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bolk 5 lukket nettside\"/>
    </mc:Choice>
  </mc:AlternateContent>
  <xr:revisionPtr revIDLastSave="0" documentId="8_{EB4DC92F-D462-4DE9-8C0D-5F3AFA2C311D}" xr6:coauthVersionLast="45" xr6:coauthVersionMax="45" xr10:uidLastSave="{00000000-0000-0000-0000-000000000000}"/>
  <bookViews>
    <workbookView xWindow="30345" yWindow="825" windowWidth="21015" windowHeight="13890" activeTab="1" xr2:uid="{00000000-000D-0000-FFFF-FFFF00000000}"/>
  </bookViews>
  <sheets>
    <sheet name="Oppgave N9.1" sheetId="8" r:id="rId1"/>
    <sheet name="Illustrasjon Oppgave N9.2" sheetId="9" r:id="rId2"/>
    <sheet name="Oppgave N9.7a" sheetId="7" r:id="rId3"/>
    <sheet name="Oppgave N9.7b" sheetId="14" r:id="rId4"/>
    <sheet name="Oppgave N9.8"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9" l="1"/>
  <c r="H25" i="9"/>
  <c r="L9" i="9"/>
  <c r="H9" i="9"/>
  <c r="D5" i="8"/>
  <c r="E5" i="8" s="1"/>
  <c r="F5" i="8" s="1"/>
  <c r="G5" i="8" s="1"/>
  <c r="B4" i="10" l="1"/>
  <c r="G10" i="10" s="1"/>
  <c r="E11" i="14"/>
  <c r="D11" i="14"/>
  <c r="E10" i="14"/>
  <c r="D10" i="14"/>
  <c r="E9" i="14"/>
  <c r="D9" i="14"/>
  <c r="E8" i="14"/>
  <c r="D8" i="14"/>
  <c r="D7" i="14"/>
  <c r="A6" i="14"/>
  <c r="A7" i="14" s="1"/>
  <c r="F5" i="14"/>
  <c r="E4" i="14"/>
  <c r="E7" i="14" s="1"/>
  <c r="E3" i="14"/>
  <c r="F3" i="14" s="1"/>
  <c r="G3" i="14" s="1"/>
  <c r="H3" i="14" s="1"/>
  <c r="I3" i="14" s="1"/>
  <c r="H10" i="10" l="1"/>
  <c r="F10" i="10"/>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E12" i="10"/>
  <c r="E13" i="10" s="1"/>
  <c r="F12" i="10"/>
  <c r="F13" i="10" s="1"/>
  <c r="G12" i="10"/>
  <c r="G13" i="10" s="1"/>
  <c r="H12" i="10"/>
  <c r="H13" i="10" s="1"/>
  <c r="B12" i="10"/>
  <c r="B13" i="10" s="1"/>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G13" i="9" l="1"/>
  <c r="H5" i="9"/>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A6" i="7"/>
  <c r="A7" i="7" s="1"/>
  <c r="D3" i="7"/>
  <c r="E3" i="7" s="1"/>
  <c r="F3" i="7" s="1"/>
  <c r="G3" i="7" s="1"/>
  <c r="H3" i="7" s="1"/>
  <c r="I7" i="7" l="1"/>
  <c r="J7" i="7"/>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5" authorId="1" shapeId="0" xr:uid="{00000000-0006-0000-0000-000003000000}">
      <text>
        <r>
          <rPr>
            <sz val="9"/>
            <color indexed="81"/>
            <rFont val="Tahoma"/>
            <family val="2"/>
          </rPr>
          <t xml:space="preserve">Det er viktig at du legger inn null og ikke lar cellene C5 til G5 stå tomme. 
Ta bort nullene og se hva som skjer.
</t>
        </r>
      </text>
    </comment>
    <comment ref="C9" authorId="1" shapeId="0" xr:uid="{00000000-0006-0000-0000-000004000000}">
      <text>
        <r>
          <rPr>
            <sz val="9"/>
            <color indexed="81"/>
            <rFont val="Tahoma"/>
            <family val="2"/>
          </rPr>
          <t xml:space="preserve">Her angir du hvilket intervall du vil ha mellom beregningene i nåverdiprofilen 
</t>
        </r>
      </text>
    </comment>
    <comment ref="B24" authorId="0" shapeId="0" xr:uid="{00000000-0006-0000-0000-000005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xr:uid="{00000000-0006-0000-0200-00000200000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C4" authorId="0" shapeId="0" xr:uid="{00000000-0006-0000-0300-000003000000}">
      <text>
        <r>
          <rPr>
            <sz val="11"/>
            <color indexed="81"/>
            <rFont val="Times New Roman"/>
            <family val="1"/>
          </rPr>
          <t>Årlig reduksjon i restverdien.</t>
        </r>
        <r>
          <rPr>
            <sz val="9"/>
            <color indexed="81"/>
            <rFont val="Tahoma"/>
            <family val="2"/>
          </rPr>
          <t xml:space="preserve">
</t>
        </r>
      </text>
    </comment>
    <comment ref="C5" authorId="0" shapeId="0" xr:uid="{00000000-0006-0000-0300-00000400000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<sst xmlns="http://schemas.openxmlformats.org/spreadsheetml/2006/main" count="81" uniqueCount="36">
  <si>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</si>
  <si>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</si>
  <si>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</si>
  <si>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</si>
  <si>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</si>
  <si>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</si>
  <si>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</si>
  <si>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</si>
  <si>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</si>
  <si>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</si>
  <si>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</si>
  <si>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</si>
  <si>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</si>
  <si>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</si>
  <si>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</si>
  <si>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</si>
  <si>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</si>
  <si>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</si>
  <si>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</si>
  <si>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</si>
  <si>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</si>
  <si>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</si>
  <si>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</si>
  <si>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</si>
  <si>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</si>
  <si>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</si>
  <si>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</si>
  <si>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</si>
  <si>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</si>
  <si>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</si>
  <si>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</si>
  <si>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</si>
  <si>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Maksimal nåverdi</t>
  </si>
  <si>
    <t>Effektiv rente pr. måned</t>
  </si>
  <si>
    <t>Nåverdi i 2018</t>
  </si>
  <si>
    <t>Sluttverdi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</si>
</sst>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
    <numFmt numFmtId="165" formatCode="_(* #,##0.00_);_(* \(#,##0.00\);_(* &quot;-&quot;??_);_(@_)"/>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7">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4"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9" fontId="0" fillId="0" borderId="0" xfId="0" applyNumberFormat="1"/>
    <xf numFmtId="10" fontId="0" fillId="0" borderId="0" xfId="0" applyNumberFormat="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xr:uid="{00000000-0005-0000-0000-000001000000}"/>
    <cellStyle name="Comma 3" xfId="6" xr:uid="{00000000-0005-0000-0000-000002000000}"/>
    <cellStyle name="Komma" xfId="5" builtinId="3"/>
    <cellStyle name="Normal" xfId="0" builtinId="0"/>
    <cellStyle name="Normal 2" xfId="1" xr:uid="{00000000-0005-0000-0000-000004000000}"/>
    <cellStyle name="Normal 3" xfId="4" xr:uid="{00000000-0005-0000-0000-000005000000}"/>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extLst>
            <c:ext xmlns:c16="http://schemas.microsoft.com/office/drawing/2014/chart" uri="{C3380CC4-5D6E-409C-BE32-E72D297353CC}">
              <c16:uniqueId val="{00000000-460B-48C2-8C7D-13A7DA9CA1EF}"/>
            </c:ext>
          </c:extLst>
        </c:ser>
        <c:dLbls>
          <c:showLegendKey val="0"/>
          <c:showVal val="0"/>
          <c:showCatName val="0"/>
          <c:showSerName val="0"/>
          <c:showPercent val="0"/>
          <c:showBubbleSize val="0"/>
        </c:dLbls>
        <c:smooth val="0"/>
        <c:axId val="185177088"/>
        <c:axId val="185177872"/>
      </c:lineChart>
      <c:catAx>
        <c:axId val="185177088"/>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85177872"/>
        <c:crosses val="autoZero"/>
        <c:auto val="1"/>
        <c:lblAlgn val="ctr"/>
        <c:lblOffset val="100"/>
        <c:noMultiLvlLbl val="0"/>
      </c:catAx>
      <c:valAx>
        <c:axId val="1851778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85177088"/>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extLst>
            <c:ext xmlns:c16="http://schemas.microsoft.com/office/drawing/2014/chart" uri="{C3380CC4-5D6E-409C-BE32-E72D297353CC}">
              <c16:uniqueId val="{00000000-EBF0-407E-B391-B4F97561B7BA}"/>
            </c:ext>
          </c:extLst>
        </c:ser>
        <c:dLbls>
          <c:showLegendKey val="0"/>
          <c:showVal val="0"/>
          <c:showCatName val="0"/>
          <c:showSerName val="0"/>
          <c:showPercent val="0"/>
          <c:showBubbleSize val="0"/>
        </c:dLbls>
        <c:marker val="1"/>
        <c:smooth val="0"/>
        <c:axId val="185178656"/>
        <c:axId val="185179048"/>
      </c:lineChart>
      <c:catAx>
        <c:axId val="18517865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185179048"/>
        <c:crosses val="autoZero"/>
        <c:auto val="1"/>
        <c:lblAlgn val="ctr"/>
        <c:lblOffset val="100"/>
        <c:noMultiLvlLbl val="0"/>
      </c:catAx>
      <c:valAx>
        <c:axId val="185179048"/>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18517865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extLst>
            <c:ext xmlns:c16="http://schemas.microsoft.com/office/drawing/2014/chart" uri="{C3380CC4-5D6E-409C-BE32-E72D297353CC}">
              <c16:uniqueId val="{00000000-7F36-4429-80B2-CFC87B25DFD4}"/>
            </c:ext>
          </c:extLst>
        </c:ser>
        <c:dLbls>
          <c:showLegendKey val="0"/>
          <c:showVal val="0"/>
          <c:showCatName val="0"/>
          <c:showSerName val="0"/>
          <c:showPercent val="0"/>
          <c:showBubbleSize val="0"/>
        </c:dLbls>
        <c:marker val="1"/>
        <c:smooth val="0"/>
        <c:axId val="186602920"/>
        <c:axId val="186603312"/>
      </c:lineChart>
      <c:catAx>
        <c:axId val="18660292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186603312"/>
        <c:crosses val="autoZero"/>
        <c:auto val="1"/>
        <c:lblAlgn val="ctr"/>
        <c:lblOffset val="100"/>
        <c:noMultiLvlLbl val="0"/>
      </c:catAx>
      <c:valAx>
        <c:axId val="186603312"/>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18660292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a:extLst>
            <a:ext uri="{FF2B5EF4-FFF2-40B4-BE49-F238E27FC236}">
              <a16:creationId xmlns:a16="http://schemas.microsoft.com/office/drawing/2014/main" id="{00000000-0008-0000-0100-00000D000000}"/>
            </a:ext>
          </a:extLst>
        </xdr:cNvPr>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175491</xdr:rowOff>
    </xdr:from>
    <xdr:to>
      <xdr:col>9</xdr:col>
      <xdr:colOff>112568</xdr:colOff>
      <xdr:row>10</xdr:row>
      <xdr:rowOff>17319</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6085609" y="1635991"/>
          <a:ext cx="516659" cy="19742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a:extLst>
            <a:ext uri="{FF2B5EF4-FFF2-40B4-BE49-F238E27FC236}">
              <a16:creationId xmlns:a16="http://schemas.microsoft.com/office/drawing/2014/main" id="{00000000-0008-0000-0200-00000A000000}"/>
            </a:ext>
          </a:extLst>
        </xdr:cNvPr>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zoomScaleNormal="100" workbookViewId="0"/>
  </sheetViews>
  <sheetFormatPr baseColWidth="10" defaultColWidth="9.140625" defaultRowHeight="15" outlineLevelRow="1" x14ac:dyDescent="0.25"/>
  <cols>
    <col min="1" max="1" width="21.28515625" style="16" customWidth="1"/>
    <col min="2" max="2" width="10.7109375" style="16" customWidth="1"/>
    <col min="3" max="3" width="9.140625" style="16" customWidth="1"/>
    <col min="4" max="6" width="9.85546875" style="16" customWidth="1"/>
    <col min="7" max="7" width="10.85546875" style="16" customWidth="1"/>
    <col min="8" max="8" width="9.7109375" style="16" customWidth="1"/>
    <col min="9" max="9" width="11.42578125" style="16" customWidth="1"/>
    <col min="10" max="16384" width="9.140625" style="16"/>
  </cols>
  <sheetData>
    <row r="1" spans="1:11" ht="14.25" customHeight="1" x14ac:dyDescent="0.25">
      <c r="A1" s="16" t="s">
        <v>0</v>
      </c>
      <c r="B1" s="72"/>
      <c r="C1" s="72"/>
      <c r="D1" s="72"/>
      <c r="E1" s="72"/>
      <c r="F1" s="72"/>
      <c r="G1" s="72"/>
      <c r="H1" s="72"/>
    </row>
    <row r="2" spans="1:11" x14ac:dyDescent="0.25">
      <c r="D2" s="17"/>
      <c r="E2" s="17"/>
      <c r="F2" s="17"/>
      <c r="G2" s="17"/>
      <c r="H2" s="17"/>
    </row>
    <row r="3" spans="1:11" x14ac:dyDescent="0.25">
      <c r="A3" s="18" t="s">
        <v>8</v>
      </c>
      <c r="B3" s="73" t="s">
        <v>1</v>
      </c>
      <c r="C3" s="73"/>
      <c r="D3" s="73"/>
      <c r="E3" s="73"/>
      <c r="F3" s="73"/>
      <c r="G3" s="73"/>
      <c r="H3" s="73"/>
    </row>
    <row r="4" spans="1:11" x14ac:dyDescent="0.25">
      <c r="A4" s="19" t="s">
        <v>9</v>
      </c>
      <c r="B4" s="20">
        <v>0</v>
      </c>
      <c r="C4" s="19">
        <f t="shared" ref="C4:H4" si="0">B4+1</f>
        <v>1</v>
      </c>
      <c r="D4" s="19">
        <f t="shared" si="0"/>
        <v>2</v>
      </c>
      <c r="E4" s="19">
        <f t="shared" si="0"/>
        <v>3</v>
      </c>
      <c r="F4" s="19">
        <f t="shared" si="0"/>
        <v>4</v>
      </c>
      <c r="G4" s="19">
        <f t="shared" si="0"/>
        <v>5</v>
      </c>
      <c r="H4" s="19">
        <f t="shared" si="0"/>
        <v>6</v>
      </c>
      <c r="I4" s="21" t="s">
        <v>2</v>
      </c>
    </row>
    <row r="5" spans="1:11" x14ac:dyDescent="0.25">
      <c r="A5" s="22" t="s">
        <v>10</v>
      </c>
      <c r="B5" s="23">
        <v>-100</v>
      </c>
      <c r="C5" s="23">
        <v>0</v>
      </c>
      <c r="D5" s="24">
        <f>C5</f>
        <v>0</v>
      </c>
      <c r="E5" s="24">
        <f t="shared" ref="E5:G5" si="1">D5</f>
        <v>0</v>
      </c>
      <c r="F5" s="24">
        <f t="shared" si="1"/>
        <v>0</v>
      </c>
      <c r="G5" s="24">
        <f t="shared" si="1"/>
        <v>0</v>
      </c>
      <c r="H5" s="23">
        <f>-B5</f>
        <v>100</v>
      </c>
      <c r="I5" s="25">
        <f>IRR(B5:H5)</f>
        <v>1.2079226507921703E-13</v>
      </c>
    </row>
    <row r="6" spans="1:11" ht="12.75" hidden="1" customHeight="1" outlineLevel="1" x14ac:dyDescent="0.25">
      <c r="A6" s="26"/>
      <c r="B6" s="27"/>
      <c r="C6" s="27"/>
      <c r="D6" s="27"/>
      <c r="E6" s="27"/>
      <c r="F6" s="27"/>
      <c r="G6" s="27"/>
      <c r="H6" s="27"/>
      <c r="I6" s="28"/>
    </row>
    <row r="7" spans="1:11" collapsed="1" x14ac:dyDescent="0.25"/>
    <row r="8" spans="1:11" x14ac:dyDescent="0.25">
      <c r="A8" s="18" t="s">
        <v>4</v>
      </c>
      <c r="B8" s="73" t="s">
        <v>3</v>
      </c>
      <c r="C8" s="73"/>
      <c r="D8" s="73"/>
      <c r="E8" s="73"/>
      <c r="F8" s="73"/>
      <c r="G8" s="73"/>
      <c r="H8" s="73"/>
    </row>
    <row r="9" spans="1:11" x14ac:dyDescent="0.25">
      <c r="A9" s="19" t="s">
        <v>9</v>
      </c>
      <c r="B9" s="29">
        <v>0</v>
      </c>
      <c r="C9" s="29">
        <v>0.02</v>
      </c>
      <c r="D9" s="30">
        <f>C9+$C$9</f>
        <v>0.04</v>
      </c>
      <c r="E9" s="30">
        <f>D9+$C$9</f>
        <v>0.06</v>
      </c>
      <c r="F9" s="30">
        <f>E9+$C$9</f>
        <v>0.08</v>
      </c>
      <c r="G9" s="30">
        <f>F9+$C$9</f>
        <v>0.1</v>
      </c>
      <c r="H9" s="30">
        <f>G9+$C$9</f>
        <v>0.12000000000000001</v>
      </c>
    </row>
    <row r="10" spans="1:11" x14ac:dyDescent="0.25">
      <c r="A10" s="31" t="str">
        <f>A5</f>
        <v>Oppgave N9.1</v>
      </c>
      <c r="B10" s="32">
        <f>NPV(B9,$B5:$H$5)*(1+B9)</f>
        <v>0</v>
      </c>
      <c r="C10" s="32">
        <f>NPV(C9,$B5:$H$5)*(1+C9)</f>
        <v>-11.202861781380806</v>
      </c>
      <c r="D10" s="32">
        <f>NPV(D9,$B5:$H$5)*(1+D9)</f>
        <v>-20.96854742698542</v>
      </c>
      <c r="E10" s="32">
        <f>NPV(E9,$B5:$H$5)*(1+E9)</f>
        <v>-29.503945956032368</v>
      </c>
      <c r="F10" s="32">
        <f>NPV(F9,$B5:$H$5)*(1+F9)</f>
        <v>-36.983037311689543</v>
      </c>
      <c r="G10" s="32">
        <f>NPV(G9,$B5:$H$5)*(1+G9)</f>
        <v>-43.552606994622288</v>
      </c>
      <c r="H10" s="32">
        <f>NPV(H9,$B5:$H$5)*(1+H9)</f>
        <v>-49.336887882267938</v>
      </c>
    </row>
    <row r="11" spans="1:11" outlineLevel="1" x14ac:dyDescent="0.25">
      <c r="A11" s="33"/>
      <c r="B11" s="34"/>
      <c r="C11" s="34"/>
      <c r="D11" s="34"/>
      <c r="E11" s="34"/>
      <c r="F11" s="34"/>
      <c r="G11" s="34"/>
      <c r="H11" s="34"/>
    </row>
    <row r="13" spans="1:11" x14ac:dyDescent="0.25">
      <c r="K13" s="35"/>
    </row>
    <row r="24" spans="2:13" x14ac:dyDescent="0.25">
      <c r="B24" s="35">
        <f t="shared" ref="B24:G24" si="2">C9*100</f>
        <v>2</v>
      </c>
      <c r="C24" s="35">
        <f t="shared" si="2"/>
        <v>4</v>
      </c>
      <c r="D24" s="35">
        <f t="shared" si="2"/>
        <v>6</v>
      </c>
      <c r="E24" s="35">
        <f t="shared" si="2"/>
        <v>8</v>
      </c>
      <c r="F24" s="35">
        <f t="shared" si="2"/>
        <v>10</v>
      </c>
      <c r="G24" s="35">
        <f t="shared" si="2"/>
        <v>12.000000000000002</v>
      </c>
    </row>
    <row r="25" spans="2:13" x14ac:dyDescent="0.25">
      <c r="L25" s="36"/>
      <c r="M25" s="36"/>
    </row>
    <row r="32" spans="2:13" x14ac:dyDescent="0.25">
      <c r="B32" s="37"/>
    </row>
    <row r="36" spans="1:1" x14ac:dyDescent="0.25">
      <c r="A36" s="31"/>
    </row>
    <row r="52" spans="2:8" x14ac:dyDescent="0.25">
      <c r="B52" s="38"/>
      <c r="C52" s="39"/>
      <c r="D52" s="39"/>
      <c r="E52" s="39"/>
      <c r="F52" s="39"/>
      <c r="G52" s="39"/>
      <c r="H52" s="39"/>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tabSelected="1" zoomScaleNormal="100" workbookViewId="0"/>
  </sheetViews>
  <sheetFormatPr baseColWidth="10" defaultColWidth="8.7109375" defaultRowHeight="15" x14ac:dyDescent="0.25"/>
  <cols>
    <col min="5" max="5" width="11.42578125" customWidth="1"/>
    <col min="6" max="12" width="7.85546875" customWidth="1"/>
  </cols>
  <sheetData>
    <row r="1" spans="1:13" x14ac:dyDescent="0.25">
      <c r="A1" s="63" t="s">
        <v>0</v>
      </c>
    </row>
    <row r="2" spans="1:13" x14ac:dyDescent="0.25">
      <c r="B2" t="s">
        <v>18</v>
      </c>
    </row>
    <row r="3" spans="1:13" x14ac:dyDescent="0.25">
      <c r="F3" s="40">
        <v>0</v>
      </c>
      <c r="G3" s="40">
        <v>1</v>
      </c>
      <c r="H3" s="40">
        <v>2</v>
      </c>
      <c r="I3" s="40" t="s">
        <v>11</v>
      </c>
      <c r="J3" s="40" t="s">
        <v>11</v>
      </c>
      <c r="K3" s="40" t="s">
        <v>11</v>
      </c>
      <c r="L3" s="40">
        <v>11</v>
      </c>
    </row>
    <row r="4" spans="1:13" x14ac:dyDescent="0.25">
      <c r="M4" s="2" t="s">
        <v>12</v>
      </c>
    </row>
    <row r="5" spans="1:13" x14ac:dyDescent="0.25">
      <c r="D5" s="48" t="s">
        <v>14</v>
      </c>
      <c r="F5" s="52">
        <v>-1690</v>
      </c>
      <c r="G5" s="49">
        <f>F5</f>
        <v>-1690</v>
      </c>
      <c r="H5" s="49">
        <f>G5</f>
        <v>-1690</v>
      </c>
      <c r="I5" s="50" t="s">
        <v>11</v>
      </c>
      <c r="J5" s="51" t="s">
        <v>11</v>
      </c>
      <c r="K5" s="51" t="s">
        <v>11</v>
      </c>
      <c r="L5" s="49">
        <f>F5</f>
        <v>-1690</v>
      </c>
    </row>
    <row r="9" spans="1:13" x14ac:dyDescent="0.25">
      <c r="D9" s="44" t="s">
        <v>13</v>
      </c>
      <c r="E9" s="45"/>
      <c r="F9" s="53">
        <v>-20590</v>
      </c>
      <c r="G9" s="44">
        <v>0</v>
      </c>
      <c r="H9" s="45">
        <f>G9</f>
        <v>0</v>
      </c>
      <c r="I9" s="42" t="s">
        <v>11</v>
      </c>
      <c r="J9" s="43" t="s">
        <v>11</v>
      </c>
      <c r="K9" s="43" t="s">
        <v>11</v>
      </c>
      <c r="L9" s="45">
        <f>G9</f>
        <v>0</v>
      </c>
    </row>
    <row r="10" spans="1:13" x14ac:dyDescent="0.25">
      <c r="D10" s="46" t="s">
        <v>15</v>
      </c>
      <c r="I10" s="47"/>
      <c r="J10" s="47"/>
      <c r="K10" s="47"/>
    </row>
    <row r="11" spans="1:13" x14ac:dyDescent="0.25">
      <c r="D11" s="74" t="s">
        <v>16</v>
      </c>
      <c r="E11" s="74"/>
      <c r="F11" s="41">
        <f>F5-F9</f>
        <v>18900</v>
      </c>
      <c r="G11" s="41">
        <f t="shared" ref="G11:H11" si="0">G5-G9</f>
        <v>-1690</v>
      </c>
      <c r="H11" s="41">
        <f t="shared" si="0"/>
        <v>-1690</v>
      </c>
      <c r="I11" s="47" t="s">
        <v>11</v>
      </c>
      <c r="J11" s="47" t="s">
        <v>11</v>
      </c>
      <c r="K11" s="47" t="s">
        <v>11</v>
      </c>
      <c r="L11" s="41">
        <f t="shared" ref="L11" si="1">L5-L9</f>
        <v>-1690</v>
      </c>
    </row>
    <row r="13" spans="1:13" x14ac:dyDescent="0.25">
      <c r="D13" t="s">
        <v>33</v>
      </c>
      <c r="G13" s="71">
        <f>RATE(L3,G11,F11)</f>
        <v>-2.7462731929071386E-3</v>
      </c>
    </row>
    <row r="16" spans="1:13" x14ac:dyDescent="0.25">
      <c r="B16" t="s">
        <v>17</v>
      </c>
    </row>
    <row r="19" spans="4:13" x14ac:dyDescent="0.25">
      <c r="F19" s="40">
        <v>0</v>
      </c>
      <c r="G19" s="40">
        <v>1</v>
      </c>
      <c r="H19" s="40">
        <v>2</v>
      </c>
      <c r="I19" s="40" t="s">
        <v>11</v>
      </c>
      <c r="J19" s="40" t="s">
        <v>11</v>
      </c>
      <c r="K19" s="40" t="s">
        <v>11</v>
      </c>
      <c r="L19" s="40">
        <v>11</v>
      </c>
    </row>
    <row r="20" spans="4:13" x14ac:dyDescent="0.25">
      <c r="M20" s="2" t="s">
        <v>12</v>
      </c>
    </row>
    <row r="21" spans="4:13" x14ac:dyDescent="0.25">
      <c r="D21" s="48" t="s">
        <v>14</v>
      </c>
      <c r="F21" s="52">
        <v>-3000</v>
      </c>
      <c r="G21" s="49">
        <f>F21</f>
        <v>-3000</v>
      </c>
      <c r="H21" s="49">
        <f>G21</f>
        <v>-3000</v>
      </c>
      <c r="I21" s="50" t="s">
        <v>11</v>
      </c>
      <c r="J21" s="51" t="s">
        <v>11</v>
      </c>
      <c r="K21" s="51" t="s">
        <v>11</v>
      </c>
      <c r="L21" s="49">
        <f>F21</f>
        <v>-3000</v>
      </c>
    </row>
    <row r="25" spans="4:13" x14ac:dyDescent="0.25">
      <c r="D25" s="44" t="s">
        <v>13</v>
      </c>
      <c r="E25" s="45"/>
      <c r="F25" s="53">
        <v>-36000</v>
      </c>
      <c r="G25" s="44">
        <v>0</v>
      </c>
      <c r="H25" s="45">
        <f>G25</f>
        <v>0</v>
      </c>
      <c r="I25" s="42" t="s">
        <v>11</v>
      </c>
      <c r="J25" s="43" t="s">
        <v>11</v>
      </c>
      <c r="K25" s="43" t="s">
        <v>11</v>
      </c>
      <c r="L25" s="45">
        <f>G25</f>
        <v>0</v>
      </c>
    </row>
    <row r="26" spans="4:13" x14ac:dyDescent="0.25">
      <c r="D26" s="46" t="s">
        <v>15</v>
      </c>
      <c r="I26" s="47"/>
      <c r="J26" s="47"/>
      <c r="K26" s="47"/>
    </row>
    <row r="27" spans="4:13" x14ac:dyDescent="0.25">
      <c r="D27" s="74" t="s">
        <v>16</v>
      </c>
      <c r="E27" s="74"/>
      <c r="F27" s="41">
        <f>F21-F25</f>
        <v>33000</v>
      </c>
      <c r="G27" s="41">
        <f t="shared" ref="G27:H27" si="2">G21-G25</f>
        <v>-3000</v>
      </c>
      <c r="H27" s="41">
        <f t="shared" si="2"/>
        <v>-3000</v>
      </c>
      <c r="I27" s="47" t="s">
        <v>11</v>
      </c>
      <c r="J27" s="47" t="s">
        <v>11</v>
      </c>
      <c r="K27" s="47" t="s">
        <v>11</v>
      </c>
      <c r="L27" s="41">
        <f t="shared" ref="L27" si="3">L21-L25</f>
        <v>-3000</v>
      </c>
      <c r="M27" s="70"/>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zoomScaleNormal="100" workbookViewId="0"/>
  </sheetViews>
  <sheetFormatPr baseColWidth="10" defaultColWidth="8.710937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5">
      <c r="A1" s="6" t="s">
        <v>0</v>
      </c>
    </row>
    <row r="2" spans="1:11" ht="15" x14ac:dyDescent="0.25">
      <c r="A2" s="6"/>
      <c r="B2" s="6"/>
      <c r="C2" s="75" t="s">
        <v>1</v>
      </c>
      <c r="D2" s="75"/>
      <c r="E2" s="75"/>
      <c r="F2" s="75"/>
      <c r="G2" s="75"/>
      <c r="H2" s="75"/>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59">
        <v>0</v>
      </c>
      <c r="J6" s="6"/>
    </row>
    <row r="7" spans="1:11" ht="15" x14ac:dyDescent="0.25">
      <c r="A7" s="11">
        <f>A6+1</f>
        <v>1</v>
      </c>
      <c r="B7" s="6" t="str">
        <f>IF(I7=$I$12,"T*","")</f>
        <v/>
      </c>
      <c r="C7" s="6">
        <f t="shared" ref="C7:C11" si="1">--$C$4</f>
        <v>-500</v>
      </c>
      <c r="D7" s="6">
        <f>D5+D4</f>
        <v>520</v>
      </c>
      <c r="E7" s="6"/>
      <c r="F7" s="6"/>
      <c r="G7" s="6"/>
      <c r="H7" s="6"/>
      <c r="I7" s="59">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59">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59">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59">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59">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zoomScaleNormal="100" workbookViewId="0"/>
  </sheetViews>
  <sheetFormatPr baseColWidth="10" defaultColWidth="8.710937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6" t="s">
        <v>0</v>
      </c>
      <c r="B1" s="6"/>
      <c r="C1" s="6"/>
      <c r="D1" s="6"/>
      <c r="E1" s="6"/>
      <c r="F1" s="6"/>
      <c r="G1" s="6"/>
      <c r="H1" s="6"/>
      <c r="I1" s="6"/>
      <c r="J1" s="6"/>
      <c r="K1" s="6"/>
      <c r="L1" s="6"/>
      <c r="M1" s="6"/>
    </row>
    <row r="2" spans="1:14" ht="15" x14ac:dyDescent="0.25">
      <c r="A2" s="6"/>
      <c r="B2" s="6"/>
      <c r="C2" s="6"/>
      <c r="D2" s="75" t="s">
        <v>1</v>
      </c>
      <c r="E2" s="75"/>
      <c r="F2" s="75"/>
      <c r="G2" s="75"/>
      <c r="H2" s="75"/>
      <c r="I2" s="75"/>
      <c r="J2" s="6"/>
      <c r="K2" s="6"/>
      <c r="L2" s="6"/>
      <c r="M2" s="6"/>
    </row>
    <row r="3" spans="1:14" ht="15" x14ac:dyDescent="0.25">
      <c r="A3" s="8"/>
      <c r="B3" s="8"/>
      <c r="C3" s="64"/>
      <c r="D3" s="65">
        <v>0</v>
      </c>
      <c r="E3" s="64">
        <f>D3+1</f>
        <v>1</v>
      </c>
      <c r="F3" s="64">
        <f t="shared" ref="F3:I3" si="0">E3+1</f>
        <v>2</v>
      </c>
      <c r="G3" s="64">
        <f t="shared" si="0"/>
        <v>3</v>
      </c>
      <c r="H3" s="64">
        <f t="shared" si="0"/>
        <v>4</v>
      </c>
      <c r="I3" s="64">
        <f t="shared" si="0"/>
        <v>5</v>
      </c>
      <c r="J3" s="64" t="s">
        <v>4</v>
      </c>
      <c r="K3" s="64" t="s">
        <v>2</v>
      </c>
      <c r="L3" s="64"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8"/>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0">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0">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0">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0">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0"/>
      <c r="M11" s="6"/>
      <c r="N11" s="14"/>
    </row>
    <row r="12" spans="1:14" ht="15" x14ac:dyDescent="0.25">
      <c r="A12" s="8" t="s">
        <v>32</v>
      </c>
      <c r="B12" s="8"/>
      <c r="C12" s="8"/>
      <c r="D12" s="8"/>
      <c r="E12" s="8"/>
      <c r="F12" s="8"/>
      <c r="G12" s="8"/>
      <c r="H12" s="8"/>
      <c r="I12" s="8"/>
      <c r="J12" s="66">
        <f>MAX(J6:J11)</f>
        <v>152.89256198347093</v>
      </c>
      <c r="K12" s="67"/>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1"/>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1"/>
  <sheetViews>
    <sheetView zoomScaleNormal="100" workbookViewId="0"/>
  </sheetViews>
  <sheetFormatPr baseColWidth="10" defaultColWidth="8.710937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2"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6" t="s">
        <v>1</v>
      </c>
      <c r="C6" s="76"/>
      <c r="D6" s="76"/>
      <c r="E6" s="76"/>
      <c r="F6" s="76"/>
      <c r="G6" s="76"/>
      <c r="H6" s="76"/>
      <c r="I6" s="2"/>
      <c r="J6" s="2"/>
      <c r="K6" s="2"/>
      <c r="L6" s="2"/>
      <c r="M6" s="2"/>
      <c r="N6" s="2"/>
      <c r="O6" s="2"/>
      <c r="P6" s="2"/>
      <c r="Q6" s="2"/>
      <c r="R6" s="2"/>
      <c r="S6" s="2"/>
      <c r="T6" s="2"/>
      <c r="U6" s="2"/>
      <c r="V6" s="2"/>
      <c r="W6" s="2"/>
      <c r="X6" s="2"/>
    </row>
    <row r="7" spans="1:24" x14ac:dyDescent="0.25">
      <c r="A7" s="57"/>
      <c r="B7" s="68">
        <v>2018</v>
      </c>
      <c r="C7" s="57">
        <f t="shared" ref="C7:H7" si="0">B7+1</f>
        <v>2019</v>
      </c>
      <c r="D7" s="57">
        <f t="shared" si="0"/>
        <v>2020</v>
      </c>
      <c r="E7" s="57">
        <f t="shared" si="0"/>
        <v>2021</v>
      </c>
      <c r="F7" s="57">
        <f t="shared" si="0"/>
        <v>2022</v>
      </c>
      <c r="G7" s="57">
        <f t="shared" si="0"/>
        <v>2023</v>
      </c>
      <c r="H7" s="57">
        <f t="shared" si="0"/>
        <v>2024</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7" t="s">
        <v>8</v>
      </c>
      <c r="B11" s="57">
        <f t="shared" ref="B11:H11" si="1">B8+B9+B10</f>
        <v>-10</v>
      </c>
      <c r="C11" s="57">
        <v>0</v>
      </c>
      <c r="D11" s="57">
        <v>0</v>
      </c>
      <c r="E11" s="57">
        <f t="shared" si="1"/>
        <v>-5</v>
      </c>
      <c r="F11" s="57">
        <f t="shared" si="1"/>
        <v>-19.200000000000003</v>
      </c>
      <c r="G11" s="57">
        <f t="shared" si="1"/>
        <v>-48</v>
      </c>
      <c r="H11" s="57">
        <f t="shared" si="1"/>
        <v>-28.799999999999997</v>
      </c>
      <c r="I11" s="2"/>
      <c r="J11" s="2"/>
      <c r="K11" s="2"/>
      <c r="L11" s="2"/>
      <c r="M11" s="2"/>
      <c r="N11" s="2"/>
      <c r="O11" s="2"/>
      <c r="P11" s="2"/>
      <c r="Q11" s="2"/>
      <c r="R11" s="2"/>
      <c r="S11" s="2"/>
      <c r="T11" s="2"/>
      <c r="U11" s="2"/>
      <c r="V11" s="2"/>
      <c r="W11" s="2"/>
      <c r="X11" s="2"/>
    </row>
    <row r="12" spans="1:24" x14ac:dyDescent="0.25">
      <c r="A12" s="2" t="s">
        <v>21</v>
      </c>
      <c r="B12" s="56">
        <f t="shared" ref="B12:H12" si="2">(1+$B$5)^($H$7-B7)</f>
        <v>1.4185191122560006</v>
      </c>
      <c r="C12" s="56"/>
      <c r="D12" s="56"/>
      <c r="E12" s="56">
        <f t="shared" si="2"/>
        <v>1.1910160000000003</v>
      </c>
      <c r="F12" s="56">
        <f t="shared" si="2"/>
        <v>1.1236000000000002</v>
      </c>
      <c r="G12" s="56">
        <f t="shared" si="2"/>
        <v>1.06</v>
      </c>
      <c r="H12" s="56">
        <f t="shared" si="2"/>
        <v>1</v>
      </c>
      <c r="I12" s="2"/>
      <c r="J12" s="2"/>
      <c r="K12" s="2"/>
      <c r="L12" s="2"/>
      <c r="M12" s="2"/>
      <c r="N12" s="2"/>
      <c r="O12" s="2"/>
      <c r="P12" s="2"/>
      <c r="Q12" s="2"/>
      <c r="R12" s="2"/>
      <c r="S12" s="2"/>
      <c r="T12" s="2"/>
      <c r="U12" s="2"/>
      <c r="V12" s="2"/>
      <c r="W12" s="2"/>
      <c r="X12" s="2"/>
    </row>
    <row r="13" spans="1:24" x14ac:dyDescent="0.25">
      <c r="A13" s="2" t="s">
        <v>20</v>
      </c>
      <c r="B13" s="55">
        <f t="shared" ref="B13:H13" si="3">B11*B12</f>
        <v>-14.185191122560006</v>
      </c>
      <c r="C13" s="55"/>
      <c r="D13" s="55"/>
      <c r="E13" s="55">
        <f t="shared" si="3"/>
        <v>-5.9550800000000015</v>
      </c>
      <c r="F13" s="55">
        <f t="shared" si="3"/>
        <v>-21.573120000000007</v>
      </c>
      <c r="G13" s="55">
        <f t="shared" si="3"/>
        <v>-50.88</v>
      </c>
      <c r="H13" s="55">
        <f t="shared" si="3"/>
        <v>-28.799999999999997</v>
      </c>
      <c r="I13" s="2"/>
      <c r="J13" s="2"/>
      <c r="K13" s="2"/>
      <c r="L13" s="2"/>
      <c r="M13" s="2"/>
      <c r="N13" s="2"/>
      <c r="O13" s="2"/>
      <c r="P13" s="2"/>
      <c r="Q13" s="2"/>
      <c r="R13" s="2"/>
      <c r="S13" s="2"/>
      <c r="T13" s="2"/>
      <c r="U13" s="2"/>
      <c r="V13" s="2"/>
      <c r="W13" s="2"/>
      <c r="X13" s="2"/>
    </row>
    <row r="14" spans="1:24" ht="15.75" thickBot="1" x14ac:dyDescent="0.3">
      <c r="A14" s="69" t="s">
        <v>19</v>
      </c>
      <c r="B14" s="69"/>
      <c r="C14" s="69"/>
      <c r="D14" s="69"/>
      <c r="E14" s="69"/>
      <c r="F14" s="69"/>
      <c r="G14" s="69"/>
      <c r="H14" s="54">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outlineLevel="1" x14ac:dyDescent="0.25">
      <c r="A16" s="2" t="s">
        <v>34</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outlineLevel="1" x14ac:dyDescent="0.25">
      <c r="A17" s="2" t="s">
        <v>35</v>
      </c>
      <c r="B17" s="62">
        <f>B16*(1+B5)^6</f>
        <v>-121.39339112256</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2020-02-03T08:26:41Z</dcterms:modified>
</cp:coreProperties>
</file>