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veiviser\"/>
    </mc:Choice>
  </mc:AlternateContent>
  <xr:revisionPtr revIDLastSave="0" documentId="8_{4535D67D-A12F-4CCB-BAE9-79D76EABF052}" xr6:coauthVersionLast="45" xr6:coauthVersionMax="45" xr10:uidLastSave="{00000000-0000-0000-0000-000000000000}"/>
  <bookViews>
    <workbookView xWindow="720" yWindow="2430" windowWidth="25275" windowHeight="14895" activeTab="1"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T7" i="29" s="1"/>
  <c r="R7" i="29"/>
  <c r="S7" i="29"/>
  <c r="F6" i="28"/>
  <c r="C12" i="28" s="1"/>
  <c r="F5" i="28"/>
  <c r="C11" i="28" s="1"/>
  <c r="B6" i="33"/>
  <c r="F6" i="29"/>
  <c r="C2" i="32"/>
  <c r="D2" i="32" s="1"/>
  <c r="E2" i="32" s="1"/>
  <c r="F2" i="32" s="1"/>
  <c r="G2" i="32" s="1"/>
  <c r="H2" i="32" s="1"/>
  <c r="I2" i="32" s="1"/>
  <c r="J2" i="32" s="1"/>
  <c r="K2" i="32" s="1"/>
  <c r="L2" i="32" s="1"/>
  <c r="B15" i="31"/>
  <c r="A15" i="31"/>
  <c r="E14" i="31"/>
  <c r="D14" i="31"/>
  <c r="C14" i="31"/>
  <c r="I14" i="31" s="1"/>
  <c r="B14" i="31"/>
  <c r="A14" i="31"/>
  <c r="E13" i="31"/>
  <c r="D13" i="31"/>
  <c r="I13" i="31" s="1"/>
  <c r="C13" i="31"/>
  <c r="B13" i="31"/>
  <c r="A13" i="31"/>
  <c r="E12" i="31"/>
  <c r="H12" i="31" s="1"/>
  <c r="D12" i="31"/>
  <c r="C12" i="31"/>
  <c r="B12" i="31"/>
  <c r="A12" i="31"/>
  <c r="E11" i="31"/>
  <c r="D11" i="31"/>
  <c r="C11" i="31"/>
  <c r="B11" i="31"/>
  <c r="H11" i="31" s="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F13" i="22"/>
  <c r="F15" i="22" s="1"/>
  <c r="G20" i="22" s="1"/>
  <c r="E13" i="22"/>
  <c r="E15" i="22"/>
  <c r="F20" i="22" s="1"/>
  <c r="D13" i="22"/>
  <c r="D15" i="22" s="1"/>
  <c r="E20" i="22" s="1"/>
  <c r="C13" i="22"/>
  <c r="C15" i="22" s="1"/>
  <c r="D20" i="22" s="1"/>
  <c r="B13" i="22"/>
  <c r="B15" i="22" s="1"/>
  <c r="G15" i="22"/>
  <c r="H20" i="22" s="1"/>
  <c r="H14" i="22"/>
  <c r="G26" i="21"/>
  <c r="G25" i="21"/>
  <c r="F27" i="21"/>
  <c r="E27" i="21"/>
  <c r="D27" i="21"/>
  <c r="C27" i="21"/>
  <c r="B27" i="21"/>
  <c r="B8" i="21"/>
  <c r="C8" i="21" s="1"/>
  <c r="D8" i="21" s="1"/>
  <c r="E8" i="21" s="1"/>
  <c r="F8" i="21" s="1"/>
  <c r="B34" i="20"/>
  <c r="B36" i="20" s="1"/>
  <c r="H26" i="20"/>
  <c r="B19" i="20"/>
  <c r="B24"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C50" i="6" s="1"/>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0" i="6" s="1"/>
  <c r="B45" i="6"/>
  <c r="B52" i="6" s="1"/>
  <c r="B68" i="6" s="1"/>
  <c r="C47" i="6"/>
  <c r="C48" i="6" s="1"/>
  <c r="B41" i="6"/>
  <c r="B18" i="6"/>
  <c r="B21" i="6" s="1"/>
  <c r="B33" i="6" s="1"/>
  <c r="B12" i="6"/>
  <c r="C14" i="6" s="1"/>
  <c r="C15" i="6" s="1"/>
  <c r="C20" i="6"/>
  <c r="B13" i="20"/>
  <c r="B31" i="20" s="1"/>
  <c r="F5" i="29"/>
  <c r="C45" i="6"/>
  <c r="D47" i="6" s="1"/>
  <c r="C57" i="6"/>
  <c r="C58" i="6" s="1"/>
  <c r="B62" i="6"/>
  <c r="B69" i="6" s="1"/>
  <c r="H13" i="31"/>
  <c r="B22" i="20" l="1"/>
  <c r="C21" i="20"/>
  <c r="B15" i="6"/>
  <c r="B32" i="6" s="1"/>
  <c r="C56" i="6"/>
  <c r="C55" i="6" s="1"/>
  <c r="G15" i="18"/>
  <c r="B50" i="6"/>
  <c r="C26" i="29"/>
  <c r="C11" i="20"/>
  <c r="C13" i="20" s="1"/>
  <c r="G14" i="18"/>
  <c r="G13" i="18"/>
  <c r="J26" i="24"/>
  <c r="B12" i="28"/>
  <c r="C32" i="6"/>
  <c r="C26" i="6"/>
  <c r="W13" i="6"/>
  <c r="I11" i="31"/>
  <c r="G19" i="18"/>
  <c r="G20" i="18"/>
  <c r="C62" i="6"/>
  <c r="C69" i="6" s="1"/>
  <c r="C12" i="6"/>
  <c r="G18" i="18"/>
  <c r="B12" i="29"/>
  <c r="H14" i="31"/>
  <c r="E10" i="29"/>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B35" i="20"/>
  <c r="C10" i="2"/>
  <c r="D6" i="2"/>
  <c r="C20" i="22"/>
  <c r="H4" i="2"/>
  <c r="B7" i="30"/>
  <c r="B12" i="30" s="1"/>
  <c r="B13" i="30" s="1"/>
  <c r="C60" i="6"/>
  <c r="F7" i="29"/>
  <c r="C13" i="29" s="1"/>
  <c r="C19" i="6"/>
  <c r="E24" i="18"/>
  <c r="E25" i="18" s="1"/>
  <c r="G16" i="18"/>
  <c r="G21" i="18"/>
  <c r="G12" i="18"/>
  <c r="G27" i="21"/>
  <c r="D45" i="6"/>
  <c r="B9" i="21"/>
  <c r="B10" i="21" s="1"/>
  <c r="B11" i="21" s="1"/>
  <c r="C68" i="6"/>
  <c r="C10" i="20" l="1"/>
  <c r="D12" i="20" s="1"/>
  <c r="D11" i="20" s="1"/>
  <c r="D13" i="20" s="1"/>
  <c r="B22" i="22"/>
  <c r="B24" i="22" s="1"/>
  <c r="E13" i="29"/>
  <c r="D13" i="29"/>
  <c r="B13" i="29"/>
  <c r="D10" i="20"/>
  <c r="D26" i="29"/>
  <c r="E11" i="29"/>
  <c r="E12" i="29"/>
  <c r="F10" i="29"/>
  <c r="F13" i="29" s="1"/>
  <c r="D14" i="6"/>
  <c r="D15" i="6" s="1"/>
  <c r="D12" i="6"/>
  <c r="C22" i="20"/>
  <c r="C19" i="20"/>
  <c r="E47" i="6"/>
  <c r="E45" i="6"/>
  <c r="C21" i="6"/>
  <c r="E12" i="20"/>
  <c r="E11" i="20" s="1"/>
  <c r="E13" i="20" s="1"/>
  <c r="F13" i="20" s="1"/>
  <c r="C31" i="20"/>
  <c r="C37" i="20"/>
  <c r="I4" i="2"/>
  <c r="B37" i="20"/>
  <c r="D57" i="6"/>
  <c r="C18" i="6"/>
  <c r="D26" i="28"/>
  <c r="E12" i="28"/>
  <c r="E13" i="28"/>
  <c r="E11" i="28"/>
  <c r="F10" i="28"/>
  <c r="E6" i="2"/>
  <c r="D10" i="2"/>
  <c r="C9" i="21"/>
  <c r="D9" i="21" s="1"/>
  <c r="E9" i="21" s="1"/>
  <c r="F9" i="21" s="1"/>
  <c r="G9" i="21" s="1"/>
  <c r="C10" i="21"/>
  <c r="D10" i="21" s="1"/>
  <c r="F12" i="29" l="1"/>
  <c r="G10" i="29"/>
  <c r="G13" i="29" s="1"/>
  <c r="F11" i="29"/>
  <c r="E26" i="29"/>
  <c r="D26" i="6"/>
  <c r="D32" i="6"/>
  <c r="E14" i="6"/>
  <c r="E15" i="6" s="1"/>
  <c r="E12" i="6"/>
  <c r="D20" i="6"/>
  <c r="D58" i="6"/>
  <c r="D56" i="6"/>
  <c r="C33" i="6"/>
  <c r="C34" i="6" s="1"/>
  <c r="C27" i="6"/>
  <c r="J4" i="2"/>
  <c r="F47" i="6"/>
  <c r="F45" i="6"/>
  <c r="E48" i="6"/>
  <c r="E52" i="6" s="1"/>
  <c r="E50" i="6"/>
  <c r="F12" i="28"/>
  <c r="E26" i="28"/>
  <c r="G10" i="28"/>
  <c r="F13" i="28"/>
  <c r="F11" i="28"/>
  <c r="D21" i="20"/>
  <c r="F6" i="2"/>
  <c r="E10" i="2"/>
  <c r="D33" i="20"/>
  <c r="D32" i="20" s="1"/>
  <c r="D35" i="20" s="1"/>
  <c r="C24" i="20"/>
  <c r="E10" i="20"/>
  <c r="C11" i="21"/>
  <c r="E10"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F10" i="21"/>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0" i="21"/>
  <c r="G11" i="21" s="1"/>
  <c r="B12" i="21" s="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V26" i="6"/>
  <c r="W26" i="6" s="1"/>
  <c r="V32" i="6"/>
  <c r="L20" i="6"/>
  <c r="L19" i="6" s="1"/>
  <c r="L21" i="6" s="1"/>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T33" i="6"/>
  <c r="T34" i="6" s="1"/>
  <c r="U20" i="6"/>
  <c r="U19" i="6" s="1"/>
  <c r="U21" i="6" s="1"/>
  <c r="U18" i="6"/>
  <c r="O60" i="6"/>
  <c r="O55" i="6"/>
  <c r="O62" i="6"/>
  <c r="O69" i="6" s="1"/>
  <c r="V20" i="6" l="1"/>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s="1"/>
  <c r="S69" i="6" s="1"/>
  <c r="S60" i="6" l="1"/>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<sst xmlns="http://schemas.openxmlformats.org/spreadsheetml/2006/main" count="344" uniqueCount="136">
  <si>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</si>
  <si>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</si>
  <si>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</si>
  <si>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</si>
  <si>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</si>
  <si>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</si>
  <si>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</si>
  <si>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</si>
  <si>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</si>
  <si>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</si>
  <si>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</si>
  <si>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</si>
  <si>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</si>
  <si>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</si>
  <si>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</si>
  <si>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</si>
  <si>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</si>
  <si>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</si>
  <si>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</si>
  <si>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</si>
  <si>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</si>
  <si>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</si>
  <si>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</si>
  <si>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</si>
  <si>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</si>
  <si>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</si>
  <si>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</si>
  <si>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</si>
  <si>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</si>
  <si>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</si>
  <si>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</si>
  <si>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</si>
  <si>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</si>
  <si>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</si>
  <si>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</si>
  <si>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</si>
  <si>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</si>
  <si>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</si>
  <si>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</si>
  <si>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</si>
  <si>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</si>
  <si>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</si>
  <si>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</si>
  <si>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</si>
  <si>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</si>
  <si>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</si>
  <si>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</si>
  <si>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</si>
  <si>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</si>
  <si>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</si>
  <si>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</si>
  <si>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</si>
  <si>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</si>
  <si>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</si>
  <si>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</si>
  <si>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</si>
  <si>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</si>
  <si>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</si>
  <si>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</si>
  <si>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</si>
  <si>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</si>
  <si>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</si>
  <si>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</si>
  <si>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</si>
  <si>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</si>
  <si>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</si>
  <si>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</si>
  <si>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</si>
  <si>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</si>
  <si>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</si>
  <si>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</si>
  <si>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</si>
  <si>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</si>
  <si>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</si>
  <si>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</si>
  <si>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</si>
  <si>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</si>
  <si>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</si>
  <si>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</si>
  <si>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</si>
  <si>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</si>
  <si>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</si>
  <si>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</si>
  <si>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</si>
  <si>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</si>
  <si>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</si>
  <si>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</si>
  <si>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</si>
  <si>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</si>
  <si>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</si>
  <si>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</si>
  <si>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</si>
  <si>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</si>
  <si>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</si>
  <si>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</si>
  <si>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</si>
  <si>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</si>
  <si>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</si>
  <si>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</si>
  <si>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</si>
  <si>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</si>
  <si>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</si>
  <si>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</si>
  <si>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</si>
  <si>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</si>
  <si>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</si>
  <si>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</si>
  <si>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</si>
  <si>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</si>
  <si>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</si>
  <si>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</si>
  <si>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</si>
  <si>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</si>
  <si>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</si>
  <si>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</si>
  <si>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</si>
  <si>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</si>
  <si>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</si>
  <si>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</si>
  <si>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</si>
  <si>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</si>
  <si>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</si>
  <si>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</si>
  <si>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</si>
  <si>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</si>
  <si>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</si>
  <si>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</si>
  <si>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</si>
  <si>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</si>
  <si>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FBF: Erstatt tabellen i pkt a med denne:</t>
  </si>
  <si>
    <t>c)</t>
  </si>
  <si>
    <t>a) Nåverdi</t>
  </si>
  <si>
    <t>b) Nåverdi</t>
  </si>
  <si>
    <t>Saldosats 20 %</t>
  </si>
  <si>
    <t>FBF: Erstatt tabellen i pkt b med denne:</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</si>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</sst>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2" borderId="0" xfId="0" applyFont="1" applyFill="1"/>
    <xf numFmtId="0" fontId="4" fillId="0" borderId="0" xfId="0" applyFont="1" applyBorder="1" applyAlignment="1">
      <alignment horizontal="right"/>
    </xf>
    <xf numFmtId="0" fontId="4" fillId="0" borderId="0" xfId="0" applyFont="1" applyBorder="1" applyAlignment="1">
      <alignment horizontal="lef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1" t="s">
        <v>41</v>
      </c>
      <c r="C2" s="121"/>
      <c r="D2" s="121"/>
      <c r="E2" s="121"/>
      <c r="F2" s="121"/>
      <c r="G2" s="121"/>
      <c r="H2" s="121"/>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131</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132</v>
      </c>
      <c r="B10" s="2">
        <f>NPV(B1,B4:H4)</f>
        <v>8400.5530511690486</v>
      </c>
      <c r="C10" s="1"/>
      <c r="D10" s="1"/>
      <c r="E10" s="1"/>
      <c r="F10" s="1"/>
      <c r="G10" s="1"/>
      <c r="H10" s="1"/>
    </row>
    <row r="11" spans="1:8" ht="15" x14ac:dyDescent="0.25">
      <c r="A11" s="1" t="s">
        <v>130</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topLeftCell="A4" workbookViewId="0">
      <selection activeCell="N10" sqref="N10"/>
    </sheetView>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9">
        <v>42297</v>
      </c>
      <c r="C4" s="1">
        <v>-977600</v>
      </c>
      <c r="D4" s="1">
        <v>0</v>
      </c>
    </row>
    <row r="5" spans="1:11" x14ac:dyDescent="0.25">
      <c r="B5" s="99">
        <v>42541</v>
      </c>
      <c r="C5" s="1">
        <v>58750</v>
      </c>
      <c r="D5" s="1">
        <v>8</v>
      </c>
    </row>
    <row r="6" spans="1:11" x14ac:dyDescent="0.25">
      <c r="B6" s="99">
        <v>42906</v>
      </c>
      <c r="C6" s="1">
        <v>58750</v>
      </c>
      <c r="D6" s="1">
        <v>20</v>
      </c>
    </row>
    <row r="7" spans="1:11" x14ac:dyDescent="0.25">
      <c r="B7" s="99">
        <v>43271</v>
      </c>
      <c r="C7" s="1">
        <v>58750</v>
      </c>
      <c r="D7" s="1">
        <v>32</v>
      </c>
    </row>
    <row r="8" spans="1:11" x14ac:dyDescent="0.25">
      <c r="B8" s="99">
        <v>43636</v>
      </c>
      <c r="C8" s="1">
        <v>58750</v>
      </c>
      <c r="D8" s="1">
        <v>44</v>
      </c>
    </row>
    <row r="9" spans="1:11" x14ac:dyDescent="0.25">
      <c r="B9" s="100">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101">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election sqref="A1:XFD1048576"/>
    </sheetView>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1" t="s">
        <v>41</v>
      </c>
      <c r="C11" s="121"/>
      <c r="D11" s="121"/>
      <c r="E11" s="121"/>
      <c r="F11" s="121"/>
      <c r="G11" s="121"/>
      <c r="H11" s="121"/>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2" t="s">
        <v>17</v>
      </c>
      <c r="B15" s="103">
        <f>SUM(B13:B14)</f>
        <v>-150000</v>
      </c>
      <c r="C15" s="103">
        <f t="shared" ref="C15:H15" si="1">SUM(C13:C14)</f>
        <v>-150000</v>
      </c>
      <c r="D15" s="103">
        <f t="shared" si="1"/>
        <v>-150000</v>
      </c>
      <c r="E15" s="103">
        <f t="shared" si="1"/>
        <v>-150000</v>
      </c>
      <c r="F15" s="103">
        <f t="shared" si="1"/>
        <v>-150000</v>
      </c>
      <c r="G15" s="103">
        <f t="shared" si="1"/>
        <v>-150000</v>
      </c>
      <c r="H15" s="103">
        <f t="shared" si="1"/>
        <v>-3150000</v>
      </c>
    </row>
    <row r="16" spans="1:8" ht="15.75" thickTop="1" x14ac:dyDescent="0.25">
      <c r="A16" s="104"/>
      <c r="B16" s="105"/>
      <c r="C16" s="105"/>
      <c r="D16" s="105"/>
      <c r="E16" s="105"/>
      <c r="F16" s="105"/>
      <c r="G16" s="105"/>
      <c r="H16" s="105"/>
    </row>
    <row r="17" spans="1:9" x14ac:dyDescent="0.25">
      <c r="A17" s="3" t="s">
        <v>30</v>
      </c>
      <c r="B17" s="105"/>
      <c r="C17" s="105"/>
      <c r="D17" s="105"/>
      <c r="E17" s="105"/>
      <c r="F17" s="105"/>
      <c r="G17" s="105"/>
      <c r="H17" s="105"/>
    </row>
    <row r="18" spans="1:9" x14ac:dyDescent="0.25">
      <c r="B18" s="121" t="s">
        <v>41</v>
      </c>
      <c r="C18" s="121"/>
      <c r="D18" s="121"/>
      <c r="E18" s="121"/>
      <c r="F18" s="121"/>
      <c r="G18" s="121"/>
      <c r="H18" s="121"/>
      <c r="I18" s="121"/>
    </row>
    <row r="19" spans="1:9" x14ac:dyDescent="0.25">
      <c r="B19" s="4">
        <v>0</v>
      </c>
      <c r="C19" s="4">
        <v>1</v>
      </c>
      <c r="D19" s="4">
        <v>2</v>
      </c>
      <c r="E19" s="4">
        <v>3</v>
      </c>
      <c r="F19" s="4">
        <v>4</v>
      </c>
      <c r="G19" s="4">
        <v>5</v>
      </c>
      <c r="H19" s="4">
        <v>6</v>
      </c>
      <c r="I19" s="4">
        <v>7</v>
      </c>
    </row>
    <row r="20" spans="1:9" ht="15.75" thickBot="1" x14ac:dyDescent="0.3">
      <c r="A20" s="102" t="str">
        <f>A15</f>
        <v>Kontantstrøm</v>
      </c>
      <c r="B20" s="102">
        <v>0</v>
      </c>
      <c r="C20" s="103">
        <f t="shared" ref="C20:I20" si="2">B15</f>
        <v>-150000</v>
      </c>
      <c r="D20" s="103">
        <f t="shared" si="2"/>
        <v>-150000</v>
      </c>
      <c r="E20" s="103">
        <f t="shared" si="2"/>
        <v>-150000</v>
      </c>
      <c r="F20" s="103">
        <f t="shared" si="2"/>
        <v>-150000</v>
      </c>
      <c r="G20" s="103">
        <f t="shared" si="2"/>
        <v>-150000</v>
      </c>
      <c r="H20" s="103">
        <f t="shared" si="2"/>
        <v>-150000</v>
      </c>
      <c r="I20" s="103">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2" t="s">
        <v>112</v>
      </c>
      <c r="B24" s="103">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7"/>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6">
        <v>1</v>
      </c>
      <c r="D8" s="107">
        <v>15.6</v>
      </c>
      <c r="E8" s="108">
        <v>255</v>
      </c>
    </row>
    <row r="9" spans="3:10" x14ac:dyDescent="0.25">
      <c r="C9" s="106">
        <v>2</v>
      </c>
      <c r="D9" s="107">
        <v>2.25</v>
      </c>
      <c r="E9" s="108">
        <v>61.75</v>
      </c>
    </row>
    <row r="10" spans="3:10" x14ac:dyDescent="0.25">
      <c r="C10" s="106">
        <v>3</v>
      </c>
      <c r="D10" s="107">
        <v>7.5</v>
      </c>
      <c r="E10" s="108">
        <v>83.75</v>
      </c>
    </row>
    <row r="11" spans="3:10" x14ac:dyDescent="0.25">
      <c r="C11" s="106">
        <v>4</v>
      </c>
      <c r="D11" s="107">
        <v>1</v>
      </c>
      <c r="E11" s="108">
        <v>44.5</v>
      </c>
    </row>
    <row r="12" spans="3:10" x14ac:dyDescent="0.25">
      <c r="C12" s="106">
        <v>5</v>
      </c>
      <c r="D12" s="107">
        <v>0.45</v>
      </c>
      <c r="E12" s="108">
        <v>36.700000000000003</v>
      </c>
    </row>
    <row r="13" spans="3:10" ht="15.75" thickBot="1" x14ac:dyDescent="0.3">
      <c r="C13" s="109">
        <v>6</v>
      </c>
      <c r="D13" s="110">
        <v>5.5</v>
      </c>
      <c r="E13" s="111">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7">
        <v>15.6</v>
      </c>
      <c r="E19" s="108">
        <v>255</v>
      </c>
      <c r="F19" s="112">
        <f t="shared" ref="F19:F24" si="0">D19/E19</f>
        <v>6.117647058823529E-2</v>
      </c>
    </row>
    <row r="20" spans="3:10" x14ac:dyDescent="0.25">
      <c r="C20" s="64">
        <v>2</v>
      </c>
      <c r="D20" s="107">
        <v>2.25</v>
      </c>
      <c r="E20" s="108">
        <v>61.75</v>
      </c>
      <c r="F20" s="112">
        <f t="shared" si="0"/>
        <v>3.643724696356275E-2</v>
      </c>
    </row>
    <row r="21" spans="3:10" x14ac:dyDescent="0.25">
      <c r="C21" s="64">
        <v>3</v>
      </c>
      <c r="D21" s="107">
        <v>7.5</v>
      </c>
      <c r="E21" s="108">
        <v>83.75</v>
      </c>
      <c r="F21" s="112">
        <f t="shared" si="0"/>
        <v>8.9552238805970144E-2</v>
      </c>
    </row>
    <row r="22" spans="3:10" x14ac:dyDescent="0.25">
      <c r="C22" s="64">
        <v>4</v>
      </c>
      <c r="D22" s="107">
        <v>1</v>
      </c>
      <c r="E22" s="108">
        <v>44.5</v>
      </c>
      <c r="F22" s="112">
        <f t="shared" si="0"/>
        <v>2.247191011235955E-2</v>
      </c>
    </row>
    <row r="23" spans="3:10" x14ac:dyDescent="0.25">
      <c r="C23" s="64">
        <v>5</v>
      </c>
      <c r="D23" s="107">
        <v>0.45</v>
      </c>
      <c r="E23" s="108">
        <v>36.700000000000003</v>
      </c>
      <c r="F23" s="112">
        <f t="shared" si="0"/>
        <v>1.2261580381471389E-2</v>
      </c>
    </row>
    <row r="24" spans="3:10" ht="15.75" thickBot="1" x14ac:dyDescent="0.3">
      <c r="C24" s="113">
        <v>6</v>
      </c>
      <c r="D24" s="110">
        <v>5.5</v>
      </c>
      <c r="E24" s="111">
        <v>183.5</v>
      </c>
      <c r="F24" s="114">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5"/>
    </row>
    <row r="5" spans="1:21" s="66" customFormat="1" ht="16.5" x14ac:dyDescent="0.3">
      <c r="A5" s="116" t="s">
        <v>94</v>
      </c>
      <c r="B5" s="116" t="s">
        <v>135</v>
      </c>
    </row>
    <row r="6" spans="1:21" x14ac:dyDescent="0.25">
      <c r="B6" s="117">
        <f>$B$2*((1/($B$3-(C6/100))))</f>
        <v>24.307692307692307</v>
      </c>
      <c r="C6" s="97">
        <v>0</v>
      </c>
      <c r="U6" s="1" t="s">
        <v>0</v>
      </c>
    </row>
    <row r="7" spans="1:21" x14ac:dyDescent="0.25">
      <c r="A7" s="97">
        <v>1</v>
      </c>
      <c r="B7" s="117">
        <f t="shared" ref="B7:B18" si="0">$B$2*((1/($B$3-(A7/100))))</f>
        <v>26.333333333333332</v>
      </c>
    </row>
    <row r="8" spans="1:21" x14ac:dyDescent="0.25">
      <c r="A8" s="97">
        <v>2</v>
      </c>
      <c r="B8" s="117">
        <f t="shared" si="0"/>
        <v>28.72727272727273</v>
      </c>
    </row>
    <row r="9" spans="1:21" x14ac:dyDescent="0.25">
      <c r="A9" s="97">
        <v>3</v>
      </c>
      <c r="B9" s="117">
        <f t="shared" si="0"/>
        <v>31.6</v>
      </c>
    </row>
    <row r="10" spans="1:21" x14ac:dyDescent="0.25">
      <c r="A10" s="97">
        <v>4</v>
      </c>
      <c r="B10" s="117">
        <f t="shared" si="0"/>
        <v>35.111111111111114</v>
      </c>
    </row>
    <row r="11" spans="1:21" x14ac:dyDescent="0.25">
      <c r="A11" s="97">
        <v>5</v>
      </c>
      <c r="B11" s="117">
        <f t="shared" si="0"/>
        <v>39.5</v>
      </c>
    </row>
    <row r="12" spans="1:21" x14ac:dyDescent="0.25">
      <c r="A12" s="97">
        <v>6</v>
      </c>
      <c r="B12" s="117">
        <f t="shared" si="0"/>
        <v>45.142857142857139</v>
      </c>
    </row>
    <row r="13" spans="1:21" x14ac:dyDescent="0.25">
      <c r="A13" s="97">
        <v>7</v>
      </c>
      <c r="B13" s="117">
        <f t="shared" si="0"/>
        <v>52.666666666666671</v>
      </c>
    </row>
    <row r="14" spans="1:21" x14ac:dyDescent="0.25">
      <c r="A14" s="97">
        <v>8</v>
      </c>
      <c r="B14" s="117">
        <f t="shared" si="0"/>
        <v>63.2</v>
      </c>
    </row>
    <row r="15" spans="1:21" x14ac:dyDescent="0.25">
      <c r="A15" s="97">
        <v>9</v>
      </c>
      <c r="B15" s="117">
        <f t="shared" si="0"/>
        <v>78.999999999999986</v>
      </c>
    </row>
    <row r="16" spans="1:21" x14ac:dyDescent="0.25">
      <c r="A16" s="97">
        <v>10</v>
      </c>
      <c r="B16" s="117">
        <f t="shared" si="0"/>
        <v>105.33333333333334</v>
      </c>
      <c r="C16" s="1" t="s">
        <v>0</v>
      </c>
    </row>
    <row r="17" spans="1:2" x14ac:dyDescent="0.25">
      <c r="A17" s="97">
        <v>11</v>
      </c>
      <c r="B17" s="117">
        <f t="shared" si="0"/>
        <v>157.99999999999997</v>
      </c>
    </row>
    <row r="18" spans="1:2" x14ac:dyDescent="0.25">
      <c r="A18" s="97">
        <v>12</v>
      </c>
      <c r="B18" s="117">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4" t="s">
        <v>44</v>
      </c>
      <c r="C1" s="124"/>
      <c r="D1" s="124"/>
      <c r="E1" s="124"/>
      <c r="F1" s="124"/>
      <c r="G1" s="124"/>
      <c r="H1" s="124"/>
      <c r="I1" s="124"/>
      <c r="J1" s="124"/>
      <c r="K1" s="124"/>
      <c r="L1" s="124"/>
      <c r="M1" s="124"/>
      <c r="N1" s="124"/>
      <c r="O1" s="124"/>
      <c r="P1" s="124"/>
      <c r="Q1" s="124"/>
      <c r="R1" s="124"/>
      <c r="S1" s="124"/>
      <c r="T1" s="124"/>
      <c r="U1" s="124"/>
      <c r="V1" s="124"/>
      <c r="W1" s="124"/>
      <c r="X1" s="124"/>
      <c r="Y1" s="124"/>
      <c r="Z1" s="124"/>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8"/>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8">
        <f>SUM(B3:B9)</f>
        <v>176000</v>
      </c>
      <c r="C10" s="118">
        <f>-SUM(C3:C9)</f>
        <v>-3018.5</v>
      </c>
      <c r="D10" s="118">
        <f t="shared" ref="D10:Z10" si="3">-SUM(D3:D9)</f>
        <v>-3018.5</v>
      </c>
      <c r="E10" s="118">
        <f t="shared" si="3"/>
        <v>-3018.5</v>
      </c>
      <c r="F10" s="118">
        <f t="shared" si="3"/>
        <v>-3018.5</v>
      </c>
      <c r="G10" s="118">
        <f t="shared" si="3"/>
        <v>-3018.5</v>
      </c>
      <c r="H10" s="118">
        <f t="shared" si="3"/>
        <v>-3018.5</v>
      </c>
      <c r="I10" s="118">
        <f t="shared" si="3"/>
        <v>-3018.5</v>
      </c>
      <c r="J10" s="118">
        <f t="shared" si="3"/>
        <v>-3018.5</v>
      </c>
      <c r="K10" s="118">
        <f t="shared" si="3"/>
        <v>-3018.5</v>
      </c>
      <c r="L10" s="118">
        <f t="shared" si="3"/>
        <v>-3018.5</v>
      </c>
      <c r="M10" s="118">
        <f t="shared" si="3"/>
        <v>-3018.5</v>
      </c>
      <c r="N10" s="118">
        <f t="shared" si="3"/>
        <v>-3018.5</v>
      </c>
      <c r="O10" s="118">
        <f t="shared" si="3"/>
        <v>-2860.1</v>
      </c>
      <c r="P10" s="118">
        <f t="shared" si="3"/>
        <v>-2860.1</v>
      </c>
      <c r="Q10" s="118">
        <f t="shared" si="3"/>
        <v>-2860.1</v>
      </c>
      <c r="R10" s="118">
        <f t="shared" si="3"/>
        <v>-2860.1</v>
      </c>
      <c r="S10" s="118">
        <f t="shared" si="3"/>
        <v>-2860.1</v>
      </c>
      <c r="T10" s="118">
        <f t="shared" si="3"/>
        <v>-2860.1</v>
      </c>
      <c r="U10" s="118">
        <f t="shared" si="3"/>
        <v>-2860.1</v>
      </c>
      <c r="V10" s="118">
        <f t="shared" si="3"/>
        <v>-2860.1</v>
      </c>
      <c r="W10" s="118">
        <f t="shared" si="3"/>
        <v>-2860.1</v>
      </c>
      <c r="X10" s="118">
        <f t="shared" si="3"/>
        <v>-2860.1</v>
      </c>
      <c r="Y10" s="118">
        <f t="shared" si="3"/>
        <v>-2860.1</v>
      </c>
      <c r="Z10" s="118">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9">
        <v>5.26</v>
      </c>
      <c r="E21" s="61">
        <f t="shared" si="0"/>
        <v>80.393602697842553</v>
      </c>
      <c r="F21" s="2" t="s">
        <v>58</v>
      </c>
      <c r="G21" s="61"/>
    </row>
    <row r="22" spans="1:10" x14ac:dyDescent="0.25">
      <c r="A22" s="2">
        <v>12</v>
      </c>
      <c r="B22" s="2">
        <f>B20</f>
        <v>59000</v>
      </c>
      <c r="C22" s="62" t="s">
        <v>8</v>
      </c>
      <c r="D22" s="120">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abSelected="1" zoomScale="130" zoomScaleNormal="13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1" t="s">
        <v>41</v>
      </c>
      <c r="C1" s="121"/>
      <c r="D1" s="121"/>
      <c r="E1" s="121"/>
      <c r="F1" s="121"/>
      <c r="G1" s="121"/>
      <c r="H1" s="121"/>
      <c r="I1" s="121"/>
      <c r="J1" s="121"/>
      <c r="K1" s="121"/>
      <c r="L1" s="121"/>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2"/>
      <c r="D1" s="122"/>
      <c r="E1" s="122"/>
      <c r="F1" s="122"/>
      <c r="G1" s="122"/>
    </row>
    <row r="2" spans="1:11" x14ac:dyDescent="0.25">
      <c r="D2" s="51"/>
      <c r="E2" s="51"/>
      <c r="F2" s="51"/>
      <c r="G2" s="51"/>
      <c r="H2" s="51"/>
    </row>
    <row r="3" spans="1:11" x14ac:dyDescent="0.25">
      <c r="A3" s="35"/>
      <c r="B3" s="123" t="s">
        <v>41</v>
      </c>
      <c r="C3" s="123"/>
      <c r="D3" s="123"/>
      <c r="E3" s="123"/>
      <c r="F3" s="51"/>
      <c r="G3" s="51"/>
      <c r="H3" s="51"/>
    </row>
    <row r="4" spans="1:11" x14ac:dyDescent="0.25">
      <c r="A4" s="19"/>
      <c r="B4" s="93">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133</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8">
        <f>IRR(B7:E7)</f>
        <v>-2.0635589803693621E-3</v>
      </c>
      <c r="G7" s="16"/>
      <c r="H7" s="16"/>
    </row>
    <row r="9" spans="1:11" x14ac:dyDescent="0.25">
      <c r="A9" s="35" t="s">
        <v>74</v>
      </c>
      <c r="B9" s="123" t="s">
        <v>95</v>
      </c>
      <c r="C9" s="123"/>
      <c r="D9" s="123"/>
      <c r="E9" s="123"/>
      <c r="F9" s="123"/>
      <c r="G9" s="123"/>
      <c r="H9" s="123"/>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2"/>
      <c r="D1" s="122"/>
      <c r="E1" s="122"/>
      <c r="F1" s="122"/>
      <c r="G1" s="122"/>
    </row>
    <row r="2" spans="1:37" x14ac:dyDescent="0.25">
      <c r="D2" s="10"/>
      <c r="E2" s="10"/>
      <c r="F2" s="10"/>
      <c r="G2" s="10"/>
      <c r="H2" s="10"/>
    </row>
    <row r="3" spans="1:37" x14ac:dyDescent="0.25">
      <c r="A3" s="35"/>
      <c r="B3" s="123" t="s">
        <v>41</v>
      </c>
      <c r="C3" s="123"/>
      <c r="D3" s="123"/>
      <c r="E3" s="123"/>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4" t="s">
        <v>107</v>
      </c>
      <c r="B6" s="95">
        <v>-10600</v>
      </c>
      <c r="C6" s="95">
        <v>60</v>
      </c>
      <c r="D6" s="95">
        <v>7125</v>
      </c>
      <c r="E6" s="95">
        <v>5971</v>
      </c>
      <c r="F6" s="96">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3" t="s">
        <v>95</v>
      </c>
      <c r="C9" s="123"/>
      <c r="D9" s="123"/>
      <c r="E9" s="123"/>
      <c r="F9" s="123"/>
      <c r="G9" s="123"/>
      <c r="H9" s="123"/>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3" sqref="W3"/>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4" t="s">
        <v>41</v>
      </c>
      <c r="C9" s="124"/>
      <c r="D9" s="124"/>
      <c r="E9" s="124"/>
      <c r="F9" s="124"/>
      <c r="G9" s="124"/>
      <c r="H9" s="124"/>
      <c r="I9" s="124"/>
      <c r="J9" s="124"/>
      <c r="K9" s="124"/>
      <c r="L9" s="124"/>
      <c r="M9" s="124"/>
      <c r="N9" s="124"/>
      <c r="O9" s="124"/>
      <c r="P9" s="124"/>
      <c r="Q9" s="124"/>
      <c r="R9" s="124"/>
      <c r="S9" s="124"/>
      <c r="T9" s="124"/>
      <c r="U9" s="124"/>
      <c r="V9" s="124"/>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4" t="s">
        <v>41</v>
      </c>
      <c r="C30" s="124"/>
      <c r="D30" s="124"/>
      <c r="E30" s="124"/>
      <c r="F30" s="124"/>
      <c r="G30" s="124"/>
      <c r="H30" s="124"/>
      <c r="I30" s="124"/>
      <c r="J30" s="124"/>
      <c r="K30" s="124"/>
      <c r="L30" s="124"/>
      <c r="M30" s="124"/>
      <c r="N30" s="124"/>
      <c r="O30" s="124"/>
      <c r="P30" s="124"/>
      <c r="Q30" s="124"/>
      <c r="R30" s="124"/>
      <c r="S30" s="124"/>
      <c r="T30" s="124"/>
      <c r="U30" s="124"/>
      <c r="V30" s="124"/>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4" t="s">
        <v>41</v>
      </c>
      <c r="C43" s="124"/>
      <c r="D43" s="124"/>
      <c r="E43" s="124"/>
      <c r="F43" s="124"/>
      <c r="G43" s="124"/>
      <c r="H43" s="124"/>
      <c r="I43" s="124"/>
      <c r="J43" s="124"/>
      <c r="K43" s="124"/>
      <c r="L43" s="124"/>
      <c r="M43" s="124"/>
      <c r="N43" s="124"/>
      <c r="O43" s="124"/>
      <c r="P43" s="124"/>
      <c r="Q43" s="124"/>
      <c r="R43" s="124"/>
      <c r="S43" s="124"/>
      <c r="T43" s="124"/>
      <c r="U43" s="124"/>
      <c r="V43" s="124"/>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4" t="s">
        <v>41</v>
      </c>
      <c r="C53" s="124"/>
      <c r="D53" s="124"/>
      <c r="E53" s="124"/>
      <c r="F53" s="124"/>
      <c r="G53" s="124"/>
      <c r="H53" s="124"/>
      <c r="I53" s="124"/>
      <c r="J53" s="124"/>
      <c r="K53" s="124"/>
      <c r="L53" s="124"/>
      <c r="M53" s="124"/>
      <c r="N53" s="124"/>
      <c r="O53" s="124"/>
      <c r="P53" s="124"/>
      <c r="Q53" s="124"/>
      <c r="R53" s="124"/>
      <c r="S53" s="124"/>
      <c r="T53" s="124"/>
      <c r="U53" s="124"/>
      <c r="V53" s="124"/>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4" t="s">
        <v>41</v>
      </c>
      <c r="C66" s="124"/>
      <c r="D66" s="124"/>
      <c r="E66" s="124"/>
      <c r="F66" s="124"/>
      <c r="G66" s="124"/>
      <c r="H66" s="124"/>
      <c r="I66" s="124"/>
      <c r="J66" s="124"/>
      <c r="K66" s="124"/>
      <c r="L66" s="124"/>
      <c r="M66" s="124"/>
      <c r="N66" s="124"/>
      <c r="O66" s="124"/>
      <c r="P66" s="124"/>
      <c r="Q66" s="124"/>
      <c r="R66" s="124"/>
      <c r="S66" s="124"/>
      <c r="T66" s="124"/>
      <c r="U66" s="124"/>
      <c r="V66" s="124"/>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topLeftCell="A7" workbookViewId="0">
      <selection activeCell="B5" sqref="B5"/>
    </sheetView>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1" t="s">
        <v>41</v>
      </c>
      <c r="C8" s="121"/>
      <c r="D8" s="121"/>
      <c r="E8" s="121"/>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1" t="s">
        <v>41</v>
      </c>
      <c r="C17" s="121"/>
      <c r="D17" s="121"/>
      <c r="E17" s="121"/>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1" t="s">
        <v>41</v>
      </c>
      <c r="C29" s="121"/>
      <c r="D29" s="121"/>
      <c r="E29" s="121"/>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election activeCell="I30" sqref="I30"/>
    </sheetView>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6" x14ac:dyDescent="0.25">
      <c r="A1" s="1" t="s">
        <v>75</v>
      </c>
      <c r="B1" s="3">
        <v>70</v>
      </c>
    </row>
    <row r="2" spans="1:16" x14ac:dyDescent="0.25">
      <c r="A2" s="1" t="s">
        <v>76</v>
      </c>
      <c r="B2" s="3">
        <v>0</v>
      </c>
      <c r="E2" s="1" t="s">
        <v>109</v>
      </c>
    </row>
    <row r="3" spans="1:16" x14ac:dyDescent="0.25">
      <c r="A3" s="1" t="s">
        <v>77</v>
      </c>
      <c r="B3" s="3">
        <v>0.04</v>
      </c>
      <c r="E3" s="1" t="s">
        <v>110</v>
      </c>
    </row>
    <row r="4" spans="1:16" x14ac:dyDescent="0.25">
      <c r="E4" s="1" t="s">
        <v>111</v>
      </c>
    </row>
    <row r="5" spans="1:16" x14ac:dyDescent="0.25">
      <c r="A5" s="75" t="s">
        <v>63</v>
      </c>
      <c r="J5" s="90" t="s">
        <v>129</v>
      </c>
      <c r="K5" s="90"/>
      <c r="L5" s="90"/>
    </row>
    <row r="6" spans="1:16" x14ac:dyDescent="0.25">
      <c r="B6" s="125" t="s">
        <v>41</v>
      </c>
      <c r="C6" s="125"/>
      <c r="D6" s="125"/>
      <c r="E6" s="125"/>
      <c r="F6" s="125"/>
      <c r="G6" s="125"/>
      <c r="K6" s="1" t="s">
        <v>41</v>
      </c>
    </row>
    <row r="7" spans="1:16" x14ac:dyDescent="0.25">
      <c r="A7" s="76"/>
      <c r="B7" s="77">
        <v>0</v>
      </c>
      <c r="C7" s="77">
        <v>1</v>
      </c>
      <c r="D7" s="77">
        <v>2</v>
      </c>
      <c r="E7" s="77">
        <v>3</v>
      </c>
      <c r="F7" s="77">
        <v>4</v>
      </c>
      <c r="G7" s="77">
        <v>5</v>
      </c>
      <c r="K7" s="1">
        <v>0</v>
      </c>
      <c r="L7" s="1">
        <v>1</v>
      </c>
      <c r="M7" s="1">
        <v>2</v>
      </c>
      <c r="N7" s="1">
        <v>3</v>
      </c>
      <c r="O7" s="1">
        <v>4</v>
      </c>
      <c r="P7" s="1">
        <v>5</v>
      </c>
    </row>
    <row r="8" spans="1:16" ht="21.75" customHeight="1" x14ac:dyDescent="0.25">
      <c r="A8" s="78" t="s">
        <v>64</v>
      </c>
      <c r="B8" s="87">
        <f>B1</f>
        <v>70</v>
      </c>
      <c r="C8" s="87">
        <f>B8</f>
        <v>70</v>
      </c>
      <c r="D8" s="87">
        <f>C8</f>
        <v>70</v>
      </c>
      <c r="E8" s="87">
        <f>D8</f>
        <v>70</v>
      </c>
      <c r="F8" s="87">
        <f>E8</f>
        <v>70</v>
      </c>
      <c r="G8" s="87">
        <v>0</v>
      </c>
      <c r="J8" s="1" t="s">
        <v>64</v>
      </c>
      <c r="K8" s="2">
        <v>70</v>
      </c>
      <c r="L8" s="2">
        <v>70</v>
      </c>
      <c r="M8" s="2">
        <v>70</v>
      </c>
      <c r="N8" s="2">
        <v>70</v>
      </c>
      <c r="O8" s="2">
        <v>70</v>
      </c>
      <c r="P8" s="2">
        <v>0</v>
      </c>
    </row>
    <row r="9" spans="1:16" ht="18" customHeight="1" x14ac:dyDescent="0.25">
      <c r="A9" s="78" t="s">
        <v>78</v>
      </c>
      <c r="B9" s="87">
        <f>B8</f>
        <v>70</v>
      </c>
      <c r="C9" s="87">
        <f>B9+C8</f>
        <v>140</v>
      </c>
      <c r="D9" s="87">
        <f>C9+D8</f>
        <v>210</v>
      </c>
      <c r="E9" s="87">
        <f>D9+E8</f>
        <v>280</v>
      </c>
      <c r="F9" s="87">
        <f>E9+F8</f>
        <v>350</v>
      </c>
      <c r="G9" s="87">
        <f>F9+G8</f>
        <v>350</v>
      </c>
      <c r="J9" s="1" t="s">
        <v>78</v>
      </c>
      <c r="K9" s="2">
        <v>70</v>
      </c>
      <c r="L9" s="2">
        <v>140</v>
      </c>
      <c r="M9" s="2">
        <v>210</v>
      </c>
      <c r="N9" s="2">
        <v>280</v>
      </c>
      <c r="O9" s="2">
        <v>350</v>
      </c>
      <c r="P9" s="2">
        <v>350</v>
      </c>
    </row>
    <row r="10" spans="1:16" ht="18.75" customHeight="1" x14ac:dyDescent="0.25">
      <c r="A10" s="78" t="s">
        <v>79</v>
      </c>
      <c r="B10" s="87">
        <f>B9</f>
        <v>70</v>
      </c>
      <c r="C10" s="87">
        <f>(B10*(1+$B$3))+C8</f>
        <v>142.80000000000001</v>
      </c>
      <c r="D10" s="87">
        <f>(C10*(1+$B$3))+D8</f>
        <v>218.51200000000003</v>
      </c>
      <c r="E10" s="87">
        <f>(D10*(1+$B$3))+E8</f>
        <v>297.25248000000005</v>
      </c>
      <c r="F10" s="87">
        <f>(E10*(1+$B$3))+F8</f>
        <v>379.14257920000006</v>
      </c>
      <c r="G10" s="87">
        <f>(F10*(1+$B$3))+G8</f>
        <v>394.30828236800005</v>
      </c>
      <c r="J10" s="1" t="s">
        <v>79</v>
      </c>
      <c r="K10" s="2">
        <v>70</v>
      </c>
      <c r="L10" s="2">
        <v>141.4</v>
      </c>
      <c r="M10" s="2">
        <v>214.22800000000001</v>
      </c>
      <c r="N10" s="2">
        <v>288.51256000000001</v>
      </c>
      <c r="O10" s="2">
        <v>364.28281120000003</v>
      </c>
      <c r="P10" s="2">
        <v>371.568467424</v>
      </c>
    </row>
    <row r="11" spans="1:16" ht="15.75" customHeight="1" x14ac:dyDescent="0.25">
      <c r="A11" s="78" t="s">
        <v>80</v>
      </c>
      <c r="B11" s="87">
        <f t="shared" ref="B11:G11" si="0">B10-B9</f>
        <v>0</v>
      </c>
      <c r="C11" s="87">
        <f t="shared" si="0"/>
        <v>2.8000000000000114</v>
      </c>
      <c r="D11" s="87">
        <f t="shared" si="0"/>
        <v>8.5120000000000289</v>
      </c>
      <c r="E11" s="87">
        <f t="shared" si="0"/>
        <v>17.252480000000048</v>
      </c>
      <c r="F11" s="87">
        <f t="shared" si="0"/>
        <v>29.142579200000057</v>
      </c>
      <c r="G11" s="87">
        <f t="shared" si="0"/>
        <v>44.30828236800005</v>
      </c>
      <c r="J11" s="1" t="s">
        <v>80</v>
      </c>
      <c r="K11" s="2">
        <v>0</v>
      </c>
      <c r="L11" s="2">
        <v>1.4000000000000057</v>
      </c>
      <c r="M11" s="2">
        <v>4.2280000000000086</v>
      </c>
      <c r="N11" s="2">
        <v>8.5125600000000077</v>
      </c>
      <c r="O11" s="2">
        <v>14.282811200000026</v>
      </c>
      <c r="P11" s="2">
        <v>21.568467424000005</v>
      </c>
    </row>
    <row r="12" spans="1:16" ht="16.5" customHeight="1" thickBot="1" x14ac:dyDescent="0.3">
      <c r="A12" s="79" t="s">
        <v>81</v>
      </c>
      <c r="B12" s="88">
        <f>G11/((1+B3)^5)</f>
        <v>36.418178332206672</v>
      </c>
      <c r="C12" s="88"/>
      <c r="D12" s="88"/>
      <c r="E12" s="89"/>
      <c r="F12" s="88"/>
      <c r="G12" s="88"/>
      <c r="J12" s="1" t="s">
        <v>81</v>
      </c>
      <c r="K12" s="2">
        <v>19.535225466729685</v>
      </c>
      <c r="L12" s="2"/>
      <c r="M12" s="2"/>
      <c r="N12" s="2"/>
      <c r="O12" s="2"/>
      <c r="P12" s="2"/>
    </row>
    <row r="13" spans="1:16" ht="15.75" thickTop="1" x14ac:dyDescent="0.25"/>
    <row r="14" spans="1:16" x14ac:dyDescent="0.25">
      <c r="A14" s="3" t="s">
        <v>30</v>
      </c>
      <c r="F14" s="1" t="s">
        <v>0</v>
      </c>
      <c r="I14" s="23"/>
      <c r="J14" s="90" t="s">
        <v>134</v>
      </c>
      <c r="K14" s="90"/>
      <c r="L14" s="90"/>
    </row>
    <row r="15" spans="1:16" x14ac:dyDescent="0.25">
      <c r="B15" s="121" t="s">
        <v>41</v>
      </c>
      <c r="C15" s="121"/>
      <c r="D15" s="121"/>
      <c r="E15" s="121"/>
      <c r="F15" s="121"/>
      <c r="G15" s="121"/>
      <c r="I15" s="91"/>
      <c r="J15" s="91"/>
      <c r="K15" s="1" t="s">
        <v>41</v>
      </c>
    </row>
    <row r="16" spans="1:16" x14ac:dyDescent="0.25">
      <c r="B16" s="1">
        <v>0</v>
      </c>
      <c r="C16" s="1">
        <v>1</v>
      </c>
      <c r="D16" s="1">
        <v>2</v>
      </c>
      <c r="E16" s="1">
        <v>3</v>
      </c>
      <c r="F16" s="1">
        <v>4</v>
      </c>
      <c r="G16" s="1">
        <v>5</v>
      </c>
      <c r="H16" s="1" t="s">
        <v>0</v>
      </c>
      <c r="I16" s="81"/>
      <c r="J16" s="91"/>
      <c r="K16" s="1">
        <v>0</v>
      </c>
      <c r="L16" s="1">
        <v>1</v>
      </c>
      <c r="M16" s="1">
        <v>2</v>
      </c>
      <c r="N16" s="1">
        <v>3</v>
      </c>
      <c r="O16" s="1">
        <v>4</v>
      </c>
      <c r="P16" s="1">
        <v>5</v>
      </c>
    </row>
    <row r="17" spans="1:16" x14ac:dyDescent="0.25">
      <c r="A17" s="1" t="s">
        <v>64</v>
      </c>
      <c r="B17" s="6">
        <v>90</v>
      </c>
      <c r="C17" s="6">
        <v>90</v>
      </c>
      <c r="D17" s="6">
        <v>90</v>
      </c>
      <c r="E17" s="6">
        <v>90</v>
      </c>
      <c r="F17" s="6">
        <v>90</v>
      </c>
      <c r="G17" s="6">
        <v>0</v>
      </c>
      <c r="I17" s="81"/>
      <c r="J17" s="92" t="s">
        <v>64</v>
      </c>
      <c r="K17" s="2">
        <v>90</v>
      </c>
      <c r="L17" s="2">
        <v>90</v>
      </c>
      <c r="M17" s="2">
        <v>90</v>
      </c>
      <c r="N17" s="2">
        <v>90</v>
      </c>
      <c r="O17" s="2">
        <v>90</v>
      </c>
      <c r="P17" s="2">
        <v>0</v>
      </c>
    </row>
    <row r="18" spans="1:16" x14ac:dyDescent="0.25">
      <c r="A18" s="1" t="s">
        <v>78</v>
      </c>
      <c r="B18" s="2">
        <v>90</v>
      </c>
      <c r="C18" s="2">
        <v>180</v>
      </c>
      <c r="D18" s="2">
        <v>270</v>
      </c>
      <c r="E18" s="2">
        <v>360</v>
      </c>
      <c r="F18" s="2">
        <v>450</v>
      </c>
      <c r="G18" s="2">
        <v>450</v>
      </c>
      <c r="I18" s="81"/>
      <c r="J18" s="92" t="s">
        <v>78</v>
      </c>
      <c r="K18" s="2">
        <v>90</v>
      </c>
      <c r="L18" s="2">
        <v>180</v>
      </c>
      <c r="M18" s="2">
        <v>270</v>
      </c>
      <c r="N18" s="2">
        <v>360</v>
      </c>
      <c r="O18" s="2">
        <v>450</v>
      </c>
      <c r="P18" s="2">
        <v>450</v>
      </c>
    </row>
    <row r="19" spans="1:16" x14ac:dyDescent="0.25">
      <c r="A19" s="1" t="s">
        <v>79</v>
      </c>
      <c r="B19" s="2">
        <v>90</v>
      </c>
      <c r="C19" s="2">
        <v>183.60000000000002</v>
      </c>
      <c r="D19" s="2">
        <v>280.94400000000002</v>
      </c>
      <c r="E19" s="2">
        <v>382.18176000000005</v>
      </c>
      <c r="F19" s="2">
        <v>487.46903040000007</v>
      </c>
      <c r="G19" s="2">
        <v>506.96779161600011</v>
      </c>
      <c r="I19" s="81"/>
      <c r="J19" s="92" t="s">
        <v>79</v>
      </c>
      <c r="K19" s="2">
        <v>90</v>
      </c>
      <c r="L19" s="2">
        <v>183.60000000000002</v>
      </c>
      <c r="M19" s="2">
        <v>280.94400000000002</v>
      </c>
      <c r="N19" s="2">
        <v>382.18176000000005</v>
      </c>
      <c r="O19" s="2">
        <v>487.46903040000007</v>
      </c>
      <c r="P19" s="2">
        <v>506.96779161600011</v>
      </c>
    </row>
    <row r="20" spans="1:16" x14ac:dyDescent="0.25">
      <c r="A20" s="1" t="s">
        <v>80</v>
      </c>
      <c r="B20" s="2">
        <v>0</v>
      </c>
      <c r="C20" s="2">
        <v>3.6000000000000227</v>
      </c>
      <c r="D20" s="2">
        <v>10.944000000000017</v>
      </c>
      <c r="E20" s="2">
        <v>22.181760000000054</v>
      </c>
      <c r="F20" s="2">
        <v>37.469030400000065</v>
      </c>
      <c r="G20" s="2">
        <v>56.967791616000113</v>
      </c>
      <c r="I20" s="81"/>
      <c r="J20" s="92" t="s">
        <v>80</v>
      </c>
      <c r="K20" s="2">
        <v>0</v>
      </c>
      <c r="L20" s="2">
        <v>3.6000000000000227</v>
      </c>
      <c r="M20" s="2">
        <v>10.944000000000017</v>
      </c>
      <c r="N20" s="2">
        <v>22.181760000000054</v>
      </c>
      <c r="O20" s="2">
        <v>37.469030400000065</v>
      </c>
      <c r="P20" s="2">
        <v>56.967791616000113</v>
      </c>
    </row>
    <row r="21" spans="1:16" x14ac:dyDescent="0.25">
      <c r="A21" s="1" t="s">
        <v>81</v>
      </c>
      <c r="B21" s="2">
        <v>46.823372141408619</v>
      </c>
      <c r="C21" s="2"/>
      <c r="D21" s="2"/>
      <c r="E21" s="2"/>
      <c r="F21" s="2"/>
      <c r="G21" s="2"/>
      <c r="I21" s="81"/>
      <c r="J21" s="92" t="s">
        <v>81</v>
      </c>
      <c r="K21" s="2">
        <v>46.823372141408619</v>
      </c>
      <c r="L21" s="2"/>
      <c r="M21" s="2"/>
      <c r="N21" s="2"/>
      <c r="O21" s="2"/>
      <c r="P21" s="2"/>
    </row>
    <row r="22" spans="1:16" x14ac:dyDescent="0.25">
      <c r="J22" s="1" t="s">
        <v>0</v>
      </c>
    </row>
    <row r="23" spans="1:16" x14ac:dyDescent="0.25">
      <c r="A23" s="3" t="s">
        <v>70</v>
      </c>
      <c r="B23" s="121" t="s">
        <v>41</v>
      </c>
      <c r="C23" s="121"/>
      <c r="D23" s="121"/>
      <c r="E23" s="121"/>
      <c r="F23" s="121"/>
    </row>
    <row r="24" spans="1:16" x14ac:dyDescent="0.25">
      <c r="A24" s="4"/>
      <c r="B24" s="80">
        <v>1</v>
      </c>
      <c r="C24" s="80">
        <v>2</v>
      </c>
      <c r="D24" s="80">
        <v>3</v>
      </c>
      <c r="E24" s="80">
        <v>4</v>
      </c>
      <c r="F24" s="80">
        <v>5</v>
      </c>
      <c r="G24" s="80" t="s">
        <v>74</v>
      </c>
    </row>
    <row r="25" spans="1:16" x14ac:dyDescent="0.25">
      <c r="A25" s="1" t="s">
        <v>83</v>
      </c>
      <c r="B25" s="62">
        <v>60</v>
      </c>
      <c r="C25" s="62">
        <v>60</v>
      </c>
      <c r="D25" s="62">
        <v>60</v>
      </c>
      <c r="E25" s="62">
        <v>60</v>
      </c>
      <c r="F25" s="62">
        <v>60</v>
      </c>
      <c r="G25" s="62">
        <f>NPV($B$3,B25:F25)</f>
        <v>267.10933986097228</v>
      </c>
    </row>
    <row r="26" spans="1:16" x14ac:dyDescent="0.25">
      <c r="A26" s="1" t="s">
        <v>82</v>
      </c>
      <c r="B26" s="62">
        <v>47</v>
      </c>
      <c r="C26" s="62">
        <v>47</v>
      </c>
      <c r="D26" s="62">
        <v>47</v>
      </c>
      <c r="E26" s="62">
        <v>47</v>
      </c>
      <c r="F26" s="62">
        <v>47</v>
      </c>
      <c r="G26" s="62">
        <f>NPV($B$3,B26:F26)</f>
        <v>209.23564955776163</v>
      </c>
    </row>
    <row r="27" spans="1:16" ht="15.75" thickBot="1" x14ac:dyDescent="0.3">
      <c r="A27" s="82" t="s">
        <v>84</v>
      </c>
      <c r="B27" s="83">
        <f>B25-B26</f>
        <v>13</v>
      </c>
      <c r="C27" s="83">
        <f>C25-C26</f>
        <v>13</v>
      </c>
      <c r="D27" s="83">
        <f>D25-D26</f>
        <v>13</v>
      </c>
      <c r="E27" s="83">
        <f>E25-E26</f>
        <v>13</v>
      </c>
      <c r="F27" s="83">
        <f>F25-F26</f>
        <v>13</v>
      </c>
      <c r="G27" s="83">
        <f>NPV($B$3,B27:F27)</f>
        <v>57.873690303210665</v>
      </c>
    </row>
    <row r="28" spans="1:16" ht="15.75" thickTop="1" x14ac:dyDescent="0.25">
      <c r="M28" s="84"/>
    </row>
    <row r="32" spans="1:16"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2019-10-22T09:34:02Z</dcterms:modified>
</cp:coreProperties>
</file>